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45" windowWidth="22995" windowHeight="9435"/>
  </bookViews>
  <sheets>
    <sheet name="ЖКХ" sheetId="1" r:id="rId1"/>
    <sheet name="2019" sheetId="2" r:id="rId2"/>
    <sheet name="2020" sheetId="3" r:id="rId3"/>
    <sheet name="2021" sheetId="4" r:id="rId4"/>
  </sheets>
  <definedNames>
    <definedName name="_xlnm._FilterDatabase" localSheetId="0" hidden="1">ЖКХ!$A$4:$N$164</definedName>
    <definedName name="_xlnm.Print_Titles" localSheetId="1">'2019'!$7:$8</definedName>
    <definedName name="_xlnm.Print_Titles" localSheetId="2">'2020'!$7:$8</definedName>
    <definedName name="_xlnm.Print_Titles" localSheetId="3">'2021'!$7:$9</definedName>
    <definedName name="_xlnm.Print_Titles" localSheetId="0">ЖКХ!$2:$3</definedName>
    <definedName name="_xlnm.Print_Area" localSheetId="1">'2019'!$A$1:$F$58</definedName>
    <definedName name="_xlnm.Print_Area" localSheetId="2">'2020'!$A$1:$F$49</definedName>
    <definedName name="_xlnm.Print_Area" localSheetId="3">'2021'!$A$1:$F$73</definedName>
    <definedName name="_xlnm.Print_Area" localSheetId="0">ЖКХ!$A$1:$N$139</definedName>
  </definedNames>
  <calcPr calcId="145621"/>
</workbook>
</file>

<file path=xl/calcChain.xml><?xml version="1.0" encoding="utf-8"?>
<calcChain xmlns="http://schemas.openxmlformats.org/spreadsheetml/2006/main">
  <c r="L57" i="1" l="1"/>
  <c r="E57" i="1"/>
  <c r="F63" i="1" l="1"/>
  <c r="G63" i="1"/>
  <c r="H63" i="1"/>
  <c r="I63" i="1"/>
  <c r="J63" i="1"/>
  <c r="K63" i="1"/>
  <c r="F64" i="1"/>
  <c r="G64" i="1"/>
  <c r="H64" i="1"/>
  <c r="I64" i="1"/>
  <c r="J64" i="1"/>
  <c r="K64" i="1"/>
  <c r="F62" i="1"/>
  <c r="G62" i="1"/>
  <c r="I62" i="1"/>
  <c r="J62" i="1"/>
  <c r="K62" i="1"/>
  <c r="L84" i="1"/>
  <c r="E84" i="1"/>
  <c r="L83" i="1"/>
  <c r="E83" i="1"/>
  <c r="K82" i="1"/>
  <c r="L82" i="1" s="1"/>
  <c r="J82" i="1"/>
  <c r="I82" i="1"/>
  <c r="H82" i="1"/>
  <c r="G82" i="1"/>
  <c r="F82" i="1"/>
  <c r="E82" i="1" s="1"/>
  <c r="J58" i="1"/>
  <c r="K58" i="1"/>
  <c r="J59" i="1"/>
  <c r="K59" i="1"/>
  <c r="J60" i="1"/>
  <c r="K60" i="1"/>
  <c r="F49" i="1"/>
  <c r="G49" i="1"/>
  <c r="H49" i="1"/>
  <c r="I49" i="1"/>
  <c r="J49" i="1"/>
  <c r="K49" i="1"/>
  <c r="F50" i="1"/>
  <c r="E50" i="1" s="1"/>
  <c r="G50" i="1"/>
  <c r="H50" i="1"/>
  <c r="I50" i="1"/>
  <c r="J50" i="1"/>
  <c r="K50" i="1"/>
  <c r="G48" i="1"/>
  <c r="H48" i="1"/>
  <c r="I48" i="1"/>
  <c r="J48" i="1"/>
  <c r="K48" i="1"/>
  <c r="L48" i="1"/>
  <c r="F48" i="1"/>
  <c r="L56" i="1"/>
  <c r="E56" i="1"/>
  <c r="L55" i="1"/>
  <c r="E55" i="1"/>
  <c r="K54" i="1"/>
  <c r="L54" i="1" s="1"/>
  <c r="J54" i="1"/>
  <c r="I54" i="1"/>
  <c r="H54" i="1"/>
  <c r="G54" i="1"/>
  <c r="F54" i="1"/>
  <c r="E54" i="1" s="1"/>
  <c r="L53" i="1"/>
  <c r="E53" i="1"/>
  <c r="L52" i="1"/>
  <c r="E52" i="1"/>
  <c r="K51" i="1"/>
  <c r="L51" i="1" s="1"/>
  <c r="J51" i="1"/>
  <c r="I51" i="1"/>
  <c r="H51" i="1"/>
  <c r="G51" i="1"/>
  <c r="F51" i="1"/>
  <c r="F73" i="4"/>
  <c r="E38" i="4"/>
  <c r="E56" i="4" s="1"/>
  <c r="E73" i="4" s="1"/>
  <c r="F38" i="4"/>
  <c r="D23" i="4"/>
  <c r="D24" i="4"/>
  <c r="D25" i="4"/>
  <c r="D26" i="4"/>
  <c r="D27" i="4"/>
  <c r="D28" i="4"/>
  <c r="D29" i="4"/>
  <c r="D30" i="4"/>
  <c r="D31" i="4"/>
  <c r="D32" i="4"/>
  <c r="D33" i="4"/>
  <c r="D34" i="4"/>
  <c r="F21" i="4"/>
  <c r="D54" i="4"/>
  <c r="D55" i="4"/>
  <c r="D53" i="4"/>
  <c r="G11" i="4"/>
  <c r="G21" i="4"/>
  <c r="E21" i="4"/>
  <c r="D35" i="4"/>
  <c r="D22" i="4"/>
  <c r="L49" i="1" l="1"/>
  <c r="E49" i="1"/>
  <c r="E51" i="1"/>
  <c r="D21" i="4"/>
  <c r="G11" i="1" l="1"/>
  <c r="G12" i="1"/>
  <c r="G13" i="1"/>
  <c r="G10" i="1" s="1"/>
  <c r="G17" i="1"/>
  <c r="G21" i="1"/>
  <c r="G25" i="1"/>
  <c r="G30" i="1"/>
  <c r="G31" i="1"/>
  <c r="G60" i="1" s="1"/>
  <c r="G32" i="1"/>
  <c r="G35" i="1"/>
  <c r="G29" i="1" s="1"/>
  <c r="G58" i="1" s="1"/>
  <c r="G40" i="1"/>
  <c r="G44" i="1"/>
  <c r="G87" i="1"/>
  <c r="G65" i="1"/>
  <c r="G85" i="1" s="1"/>
  <c r="G69" i="1"/>
  <c r="G73" i="1"/>
  <c r="G77" i="1"/>
  <c r="G86" i="1"/>
  <c r="G90" i="1"/>
  <c r="G91" i="1"/>
  <c r="G92" i="1"/>
  <c r="G96" i="1"/>
  <c r="G89" i="1" s="1"/>
  <c r="G103" i="1" s="1"/>
  <c r="G99" i="1"/>
  <c r="G104" i="1"/>
  <c r="G105" i="1"/>
  <c r="G108" i="1"/>
  <c r="G109" i="1"/>
  <c r="G110" i="1"/>
  <c r="G107" i="1" s="1"/>
  <c r="G114" i="1"/>
  <c r="G119" i="1"/>
  <c r="G120" i="1"/>
  <c r="G139" i="1" s="1"/>
  <c r="G121" i="1"/>
  <c r="G118" i="1" s="1"/>
  <c r="G124" i="1"/>
  <c r="G128" i="1"/>
  <c r="G132" i="1"/>
  <c r="G138" i="1"/>
  <c r="D44" i="4"/>
  <c r="D45" i="4"/>
  <c r="D46" i="4"/>
  <c r="D47" i="4"/>
  <c r="D48" i="4"/>
  <c r="D49" i="4"/>
  <c r="D40" i="4"/>
  <c r="D41" i="4"/>
  <c r="D42" i="4"/>
  <c r="D43" i="4"/>
  <c r="G59" i="1" l="1"/>
  <c r="G7" i="1" s="1"/>
  <c r="G8" i="1"/>
  <c r="G137" i="1"/>
  <c r="G6" i="1"/>
  <c r="E67" i="4"/>
  <c r="F67" i="4"/>
  <c r="D69" i="4"/>
  <c r="E39" i="1" l="1"/>
  <c r="D45" i="3" l="1"/>
  <c r="D46" i="3"/>
  <c r="E11" i="4" l="1"/>
  <c r="F11" i="4"/>
  <c r="D14" i="4"/>
  <c r="D71" i="4"/>
  <c r="D70" i="4"/>
  <c r="D68" i="4"/>
  <c r="G67" i="4"/>
  <c r="D66" i="4"/>
  <c r="D65" i="4"/>
  <c r="F64" i="4"/>
  <c r="E64" i="4"/>
  <c r="E72" i="4" s="1"/>
  <c r="D61" i="4"/>
  <c r="D60" i="4"/>
  <c r="D59" i="4"/>
  <c r="G58" i="4"/>
  <c r="G62" i="4" s="1"/>
  <c r="F58" i="4"/>
  <c r="F62" i="4" s="1"/>
  <c r="E58" i="4"/>
  <c r="E62" i="4" s="1"/>
  <c r="D52" i="4"/>
  <c r="D38" i="4" s="1"/>
  <c r="D56" i="4" s="1"/>
  <c r="D73" i="4" s="1"/>
  <c r="D51" i="4"/>
  <c r="D50" i="4"/>
  <c r="G38" i="4"/>
  <c r="G56" i="4" s="1"/>
  <c r="F56" i="4"/>
  <c r="D39" i="4"/>
  <c r="D20" i="4"/>
  <c r="D19" i="4"/>
  <c r="D18" i="4"/>
  <c r="D17" i="4"/>
  <c r="G16" i="4"/>
  <c r="F16" i="4"/>
  <c r="F36" i="4" s="1"/>
  <c r="E16" i="4"/>
  <c r="E36" i="4" s="1"/>
  <c r="D15" i="4"/>
  <c r="D13" i="4"/>
  <c r="D12" i="4"/>
  <c r="D67" i="4" l="1"/>
  <c r="D11" i="4"/>
  <c r="D64" i="4"/>
  <c r="D16" i="4"/>
  <c r="F72" i="4"/>
  <c r="D62" i="4"/>
  <c r="D58" i="4"/>
  <c r="E123" i="1"/>
  <c r="E125" i="1"/>
  <c r="E126" i="1"/>
  <c r="E127" i="1"/>
  <c r="E129" i="1"/>
  <c r="E130" i="1"/>
  <c r="E131" i="1"/>
  <c r="E133" i="1"/>
  <c r="E134" i="1"/>
  <c r="E135" i="1"/>
  <c r="E136" i="1"/>
  <c r="E111" i="1"/>
  <c r="E112" i="1"/>
  <c r="E113" i="1"/>
  <c r="E115" i="1"/>
  <c r="E116" i="1"/>
  <c r="E117" i="1"/>
  <c r="E93" i="1"/>
  <c r="E94" i="1"/>
  <c r="E95" i="1"/>
  <c r="E97" i="1"/>
  <c r="E98" i="1"/>
  <c r="E100" i="1"/>
  <c r="E101" i="1"/>
  <c r="E102" i="1"/>
  <c r="E67" i="1"/>
  <c r="E68" i="1"/>
  <c r="E70" i="1"/>
  <c r="E71" i="1"/>
  <c r="E72" i="1"/>
  <c r="E74" i="1"/>
  <c r="E75" i="1"/>
  <c r="E76" i="1"/>
  <c r="E79" i="1"/>
  <c r="E80" i="1"/>
  <c r="E34" i="1"/>
  <c r="E37" i="1"/>
  <c r="E38" i="1"/>
  <c r="E42" i="1"/>
  <c r="E43" i="1"/>
  <c r="E45" i="1"/>
  <c r="E46" i="1"/>
  <c r="E47" i="1"/>
  <c r="E16" i="1"/>
  <c r="E18" i="1"/>
  <c r="E19" i="1"/>
  <c r="E20" i="1"/>
  <c r="E22" i="1"/>
  <c r="E23" i="1"/>
  <c r="E24" i="1"/>
  <c r="E26" i="1"/>
  <c r="E27" i="1"/>
  <c r="E28" i="1"/>
  <c r="D36" i="4" l="1"/>
  <c r="D72" i="4"/>
  <c r="K122" i="1"/>
  <c r="E122" i="1" s="1"/>
  <c r="J132" i="1"/>
  <c r="J128" i="1"/>
  <c r="J124" i="1"/>
  <c r="J121" i="1"/>
  <c r="J119" i="1"/>
  <c r="J120" i="1"/>
  <c r="J114" i="1"/>
  <c r="J110" i="1"/>
  <c r="J108" i="1"/>
  <c r="J109" i="1"/>
  <c r="J90" i="1"/>
  <c r="J104" i="1" s="1"/>
  <c r="J91" i="1"/>
  <c r="J105" i="1" s="1"/>
  <c r="J92" i="1"/>
  <c r="J89" i="1" s="1"/>
  <c r="J103" i="1" s="1"/>
  <c r="J99" i="1"/>
  <c r="J96" i="1"/>
  <c r="J86" i="1"/>
  <c r="J87" i="1"/>
  <c r="J107" i="1" l="1"/>
  <c r="J139" i="1"/>
  <c r="J138" i="1"/>
  <c r="J118" i="1"/>
  <c r="J137" i="1" l="1"/>
  <c r="J77" i="1"/>
  <c r="J73" i="1"/>
  <c r="J69" i="1"/>
  <c r="J65" i="1"/>
  <c r="J44" i="1"/>
  <c r="E36" i="1"/>
  <c r="E33" i="1"/>
  <c r="J40" i="1"/>
  <c r="J35" i="1"/>
  <c r="J32" i="1"/>
  <c r="J30" i="1"/>
  <c r="J31" i="1"/>
  <c r="H11" i="1"/>
  <c r="I11" i="1"/>
  <c r="J11" i="1"/>
  <c r="H12" i="1"/>
  <c r="I12" i="1"/>
  <c r="J12" i="1"/>
  <c r="F12" i="1"/>
  <c r="F11" i="1"/>
  <c r="J25" i="1"/>
  <c r="L24" i="1"/>
  <c r="L23" i="1"/>
  <c r="L22" i="1"/>
  <c r="K21" i="1"/>
  <c r="L21" i="1" s="1"/>
  <c r="J21" i="1"/>
  <c r="I21" i="1"/>
  <c r="H21" i="1"/>
  <c r="F21" i="1"/>
  <c r="J17" i="1"/>
  <c r="E21" i="1" l="1"/>
  <c r="J85" i="1"/>
  <c r="J29" i="1"/>
  <c r="J7" i="1" l="1"/>
  <c r="J8" i="1"/>
  <c r="J13" i="1"/>
  <c r="J10" i="1" s="1"/>
  <c r="J6" i="1" s="1"/>
  <c r="F15" i="3" l="1"/>
  <c r="G15" i="3"/>
  <c r="D20" i="3"/>
  <c r="D47" i="3" l="1"/>
  <c r="D24" i="3"/>
  <c r="F120" i="1" l="1"/>
  <c r="I120" i="1"/>
  <c r="K120" i="1"/>
  <c r="H120" i="1"/>
  <c r="E120" i="1" l="1"/>
  <c r="I119" i="1"/>
  <c r="K119" i="1"/>
  <c r="H119" i="1"/>
  <c r="E44" i="3" l="1"/>
  <c r="F44" i="3"/>
  <c r="G44" i="3"/>
  <c r="E78" i="1" l="1"/>
  <c r="E41" i="1"/>
  <c r="E15" i="1" l="1"/>
  <c r="E14" i="1"/>
  <c r="G29" i="3"/>
  <c r="E66" i="1"/>
  <c r="E28" i="3" l="1"/>
  <c r="D22" i="3" l="1"/>
  <c r="D56" i="2" l="1"/>
  <c r="D55" i="2"/>
  <c r="D53" i="2" s="1"/>
  <c r="D54" i="2"/>
  <c r="G53" i="2"/>
  <c r="F53" i="2"/>
  <c r="E53" i="2"/>
  <c r="D52" i="2"/>
  <c r="D51" i="2"/>
  <c r="G50" i="2"/>
  <c r="F50" i="2"/>
  <c r="F57" i="2" s="1"/>
  <c r="E50" i="2"/>
  <c r="D47" i="2"/>
  <c r="D46" i="2"/>
  <c r="D45" i="2"/>
  <c r="D44" i="2"/>
  <c r="G43" i="2"/>
  <c r="G48" i="2" s="1"/>
  <c r="F43" i="2"/>
  <c r="F48" i="2" s="1"/>
  <c r="E43" i="2"/>
  <c r="E48" i="2" s="1"/>
  <c r="D40" i="2"/>
  <c r="D39" i="2"/>
  <c r="D37" i="2"/>
  <c r="D36" i="2"/>
  <c r="D35" i="2"/>
  <c r="D34" i="2"/>
  <c r="D33" i="2"/>
  <c r="G32" i="2"/>
  <c r="G41" i="2" s="1"/>
  <c r="F32" i="2"/>
  <c r="F41" i="2" s="1"/>
  <c r="E32" i="2"/>
  <c r="E41" i="2" s="1"/>
  <c r="D29" i="2"/>
  <c r="D28" i="2"/>
  <c r="D27" i="2"/>
  <c r="D26" i="2"/>
  <c r="D25" i="2"/>
  <c r="D24" i="2"/>
  <c r="D23" i="2"/>
  <c r="D22" i="2"/>
  <c r="D21" i="2"/>
  <c r="D20" i="2"/>
  <c r="D19" i="2"/>
  <c r="D18" i="2"/>
  <c r="D17" i="2"/>
  <c r="G16" i="2"/>
  <c r="F16" i="2"/>
  <c r="E16" i="2"/>
  <c r="D15" i="2"/>
  <c r="D14" i="2"/>
  <c r="D13" i="2"/>
  <c r="D12" i="2"/>
  <c r="G11" i="2"/>
  <c r="F11" i="2"/>
  <c r="E11" i="2"/>
  <c r="D16" i="2" l="1"/>
  <c r="D30" i="2" s="1"/>
  <c r="D11" i="2"/>
  <c r="G30" i="2"/>
  <c r="G58" i="2" s="1"/>
  <c r="D32" i="2"/>
  <c r="D41" i="2" s="1"/>
  <c r="D48" i="2"/>
  <c r="D43" i="2"/>
  <c r="F30" i="2"/>
  <c r="F58" i="2" s="1"/>
  <c r="E57" i="2"/>
  <c r="D50" i="2"/>
  <c r="D57" i="2" s="1"/>
  <c r="E30" i="2"/>
  <c r="E58" i="2" s="1"/>
  <c r="D58" i="2" l="1"/>
  <c r="F119" i="1"/>
  <c r="E119" i="1" s="1"/>
  <c r="H132" i="1"/>
  <c r="I132" i="1"/>
  <c r="K132" i="1"/>
  <c r="F132" i="1"/>
  <c r="E132" i="1" l="1"/>
  <c r="F87" i="1"/>
  <c r="E64" i="1"/>
  <c r="K124" i="1"/>
  <c r="E63" i="1"/>
  <c r="F73" i="1"/>
  <c r="H73" i="1"/>
  <c r="D44" i="3" l="1"/>
  <c r="D43" i="3"/>
  <c r="D42" i="3"/>
  <c r="F41" i="3"/>
  <c r="F48" i="3" s="1"/>
  <c r="E41" i="3"/>
  <c r="E48" i="3" s="1"/>
  <c r="D38" i="3"/>
  <c r="D37" i="3"/>
  <c r="D36" i="3"/>
  <c r="G35" i="3"/>
  <c r="G39" i="3" s="1"/>
  <c r="F35" i="3"/>
  <c r="F39" i="3" s="1"/>
  <c r="E35" i="3"/>
  <c r="E39" i="3" s="1"/>
  <c r="D32" i="3"/>
  <c r="D31" i="3"/>
  <c r="D30" i="3"/>
  <c r="D29" i="3"/>
  <c r="G28" i="3"/>
  <c r="G33" i="3" s="1"/>
  <c r="F28" i="3"/>
  <c r="F33" i="3" s="1"/>
  <c r="E33" i="3"/>
  <c r="D25" i="3"/>
  <c r="D23" i="3"/>
  <c r="D21" i="3"/>
  <c r="D19" i="3"/>
  <c r="D18" i="3"/>
  <c r="D16" i="3"/>
  <c r="E15" i="3"/>
  <c r="D14" i="3"/>
  <c r="D13" i="3"/>
  <c r="D12" i="3"/>
  <c r="G11" i="3"/>
  <c r="F11" i="3"/>
  <c r="E11" i="3"/>
  <c r="D15" i="3" l="1"/>
  <c r="E26" i="3"/>
  <c r="E49" i="3" s="1"/>
  <c r="D28" i="3"/>
  <c r="D33" i="3" s="1"/>
  <c r="D35" i="3"/>
  <c r="D41" i="3"/>
  <c r="F26" i="3"/>
  <c r="F49" i="3" s="1"/>
  <c r="D11" i="3"/>
  <c r="G26" i="3"/>
  <c r="D39" i="3"/>
  <c r="D26" i="3" l="1"/>
  <c r="D48" i="3"/>
  <c r="D49" i="3" l="1"/>
  <c r="L80" i="1" l="1"/>
  <c r="L79" i="1"/>
  <c r="L78" i="1"/>
  <c r="K77" i="1"/>
  <c r="I77" i="1"/>
  <c r="H77" i="1"/>
  <c r="H62" i="1" s="1"/>
  <c r="F77" i="1"/>
  <c r="E77" i="1" l="1"/>
  <c r="L77" i="1"/>
  <c r="F90" i="1"/>
  <c r="F108" i="1"/>
  <c r="F109" i="1"/>
  <c r="L101" i="1" l="1"/>
  <c r="L100" i="1"/>
  <c r="K99" i="1"/>
  <c r="I99" i="1"/>
  <c r="H99" i="1"/>
  <c r="F99" i="1"/>
  <c r="E99" i="1" l="1"/>
  <c r="L99" i="1"/>
  <c r="L126" i="1"/>
  <c r="L125" i="1"/>
  <c r="I124" i="1"/>
  <c r="H124" i="1"/>
  <c r="E124" i="1" s="1"/>
  <c r="F124" i="1"/>
  <c r="L124" i="1" l="1"/>
  <c r="L131" i="1" l="1"/>
  <c r="L130" i="1"/>
  <c r="K128" i="1"/>
  <c r="I128" i="1"/>
  <c r="H128" i="1"/>
  <c r="F128" i="1"/>
  <c r="L127" i="1"/>
  <c r="L123" i="1"/>
  <c r="K121" i="1"/>
  <c r="I121" i="1"/>
  <c r="H121" i="1"/>
  <c r="H118" i="1" s="1"/>
  <c r="F121" i="1"/>
  <c r="L117" i="1"/>
  <c r="L116" i="1"/>
  <c r="L115" i="1"/>
  <c r="K114" i="1"/>
  <c r="I114" i="1"/>
  <c r="H114" i="1"/>
  <c r="F114" i="1"/>
  <c r="L113" i="1"/>
  <c r="L112" i="1"/>
  <c r="K110" i="1"/>
  <c r="I110" i="1"/>
  <c r="H110" i="1"/>
  <c r="F110" i="1"/>
  <c r="K109" i="1"/>
  <c r="I109" i="1"/>
  <c r="H109" i="1"/>
  <c r="K108" i="1"/>
  <c r="I108" i="1"/>
  <c r="I138" i="1" s="1"/>
  <c r="H108" i="1"/>
  <c r="E108" i="1" s="1"/>
  <c r="L102" i="1"/>
  <c r="L98" i="1"/>
  <c r="L97" i="1"/>
  <c r="K96" i="1"/>
  <c r="I96" i="1"/>
  <c r="H96" i="1"/>
  <c r="F96" i="1"/>
  <c r="L95" i="1"/>
  <c r="L94" i="1"/>
  <c r="L93" i="1"/>
  <c r="K92" i="1"/>
  <c r="I92" i="1"/>
  <c r="H92" i="1"/>
  <c r="H89" i="1" s="1"/>
  <c r="H103" i="1" s="1"/>
  <c r="F92" i="1"/>
  <c r="K91" i="1"/>
  <c r="K105" i="1" s="1"/>
  <c r="I91" i="1"/>
  <c r="I105" i="1" s="1"/>
  <c r="H91" i="1"/>
  <c r="H105" i="1" s="1"/>
  <c r="F91" i="1"/>
  <c r="K90" i="1"/>
  <c r="K104" i="1" s="1"/>
  <c r="I90" i="1"/>
  <c r="I104" i="1" s="1"/>
  <c r="H90" i="1"/>
  <c r="H104" i="1" s="1"/>
  <c r="L76" i="1"/>
  <c r="L75" i="1"/>
  <c r="L74" i="1"/>
  <c r="K73" i="1"/>
  <c r="I73" i="1"/>
  <c r="L72" i="1"/>
  <c r="L71" i="1"/>
  <c r="L70" i="1"/>
  <c r="K69" i="1"/>
  <c r="I69" i="1"/>
  <c r="H69" i="1"/>
  <c r="F69" i="1"/>
  <c r="L68" i="1"/>
  <c r="L67" i="1"/>
  <c r="L66" i="1"/>
  <c r="K65" i="1"/>
  <c r="I65" i="1"/>
  <c r="H65" i="1"/>
  <c r="F65" i="1"/>
  <c r="K87" i="1"/>
  <c r="I87" i="1"/>
  <c r="H87" i="1"/>
  <c r="K86" i="1"/>
  <c r="I86" i="1"/>
  <c r="H86" i="1"/>
  <c r="L47" i="1"/>
  <c r="L46" i="1"/>
  <c r="L45" i="1"/>
  <c r="K44" i="1"/>
  <c r="I44" i="1"/>
  <c r="H44" i="1"/>
  <c r="F44" i="1"/>
  <c r="L43" i="1"/>
  <c r="L42" i="1"/>
  <c r="L41" i="1"/>
  <c r="K40" i="1"/>
  <c r="I40" i="1"/>
  <c r="H40" i="1"/>
  <c r="F40" i="1"/>
  <c r="L38" i="1"/>
  <c r="L37" i="1"/>
  <c r="L36" i="1"/>
  <c r="K35" i="1"/>
  <c r="I35" i="1"/>
  <c r="H35" i="1"/>
  <c r="F35" i="1"/>
  <c r="L34" i="1"/>
  <c r="L33" i="1"/>
  <c r="K32" i="1"/>
  <c r="I32" i="1"/>
  <c r="H32" i="1"/>
  <c r="F32" i="1"/>
  <c r="K31" i="1"/>
  <c r="I31" i="1"/>
  <c r="I60" i="1" s="1"/>
  <c r="H31" i="1"/>
  <c r="H60" i="1" s="1"/>
  <c r="F31" i="1"/>
  <c r="F60" i="1" s="1"/>
  <c r="K30" i="1"/>
  <c r="I30" i="1"/>
  <c r="I59" i="1" s="1"/>
  <c r="H30" i="1"/>
  <c r="H59" i="1" s="1"/>
  <c r="F30" i="1"/>
  <c r="F59" i="1" s="1"/>
  <c r="L28" i="1"/>
  <c r="L27" i="1"/>
  <c r="L26" i="1"/>
  <c r="K25" i="1"/>
  <c r="I25" i="1"/>
  <c r="H25" i="1"/>
  <c r="F25" i="1"/>
  <c r="L20" i="1"/>
  <c r="L19" i="1"/>
  <c r="L18" i="1"/>
  <c r="K17" i="1"/>
  <c r="I17" i="1"/>
  <c r="H17" i="1"/>
  <c r="F17" i="1"/>
  <c r="L16" i="1"/>
  <c r="L15" i="1"/>
  <c r="L14" i="1"/>
  <c r="K13" i="1"/>
  <c r="I13" i="1"/>
  <c r="H13" i="1"/>
  <c r="F13" i="1"/>
  <c r="K12" i="1"/>
  <c r="E12" i="1" s="1"/>
  <c r="K11" i="1"/>
  <c r="E11" i="1" s="1"/>
  <c r="I10" i="1" l="1"/>
  <c r="E73" i="1"/>
  <c r="E92" i="1"/>
  <c r="E109" i="1"/>
  <c r="F10" i="1"/>
  <c r="E69" i="1"/>
  <c r="E32" i="1"/>
  <c r="E40" i="1"/>
  <c r="E25" i="1"/>
  <c r="E87" i="1"/>
  <c r="E90" i="1"/>
  <c r="E91" i="1"/>
  <c r="E114" i="1"/>
  <c r="E128" i="1"/>
  <c r="E17" i="1"/>
  <c r="E44" i="1"/>
  <c r="E96" i="1"/>
  <c r="E110" i="1"/>
  <c r="E121" i="1"/>
  <c r="E30" i="1"/>
  <c r="E31" i="1"/>
  <c r="E35" i="1"/>
  <c r="E65" i="1"/>
  <c r="E13" i="1"/>
  <c r="H10" i="1"/>
  <c r="K118" i="1"/>
  <c r="I118" i="1"/>
  <c r="I89" i="1"/>
  <c r="I103" i="1" s="1"/>
  <c r="K10" i="1"/>
  <c r="F118" i="1"/>
  <c r="F85" i="1"/>
  <c r="H138" i="1"/>
  <c r="L73" i="1"/>
  <c r="L65" i="1"/>
  <c r="F89" i="1"/>
  <c r="K107" i="1"/>
  <c r="L111" i="1"/>
  <c r="L91" i="1"/>
  <c r="L105" i="1" s="1"/>
  <c r="L12" i="1"/>
  <c r="L17" i="1"/>
  <c r="L110" i="1"/>
  <c r="I7" i="1"/>
  <c r="L64" i="1"/>
  <c r="L87" i="1" s="1"/>
  <c r="I139" i="1"/>
  <c r="L90" i="1"/>
  <c r="L40" i="1"/>
  <c r="I85" i="1"/>
  <c r="L92" i="1"/>
  <c r="I107" i="1"/>
  <c r="L120" i="1"/>
  <c r="F139" i="1"/>
  <c r="L11" i="1"/>
  <c r="L31" i="1"/>
  <c r="L30" i="1"/>
  <c r="L96" i="1"/>
  <c r="K89" i="1"/>
  <c r="K103" i="1" s="1"/>
  <c r="L128" i="1"/>
  <c r="L129" i="1"/>
  <c r="L32" i="1"/>
  <c r="F105" i="1"/>
  <c r="E105" i="1" s="1"/>
  <c r="L25" i="1"/>
  <c r="I29" i="1"/>
  <c r="I58" i="1" s="1"/>
  <c r="F29" i="1"/>
  <c r="F58" i="1" s="1"/>
  <c r="L35" i="1"/>
  <c r="K29" i="1"/>
  <c r="L44" i="1"/>
  <c r="F86" i="1"/>
  <c r="L122" i="1"/>
  <c r="H85" i="1"/>
  <c r="L13" i="1"/>
  <c r="H29" i="1"/>
  <c r="H58" i="1" s="1"/>
  <c r="L63" i="1"/>
  <c r="L86" i="1" s="1"/>
  <c r="L69" i="1"/>
  <c r="K85" i="1"/>
  <c r="L114" i="1"/>
  <c r="F107" i="1"/>
  <c r="H139" i="1"/>
  <c r="F104" i="1"/>
  <c r="H107" i="1"/>
  <c r="F138" i="1"/>
  <c r="K138" i="1"/>
  <c r="K139" i="1"/>
  <c r="L109" i="1"/>
  <c r="L108" i="1"/>
  <c r="E48" i="1" l="1"/>
  <c r="K7" i="1"/>
  <c r="E138" i="1"/>
  <c r="E139" i="1"/>
  <c r="E60" i="1"/>
  <c r="E89" i="1"/>
  <c r="E62" i="1"/>
  <c r="E10" i="1"/>
  <c r="E107" i="1"/>
  <c r="E86" i="1"/>
  <c r="E104" i="1"/>
  <c r="E29" i="1"/>
  <c r="E118" i="1"/>
  <c r="H7" i="1"/>
  <c r="E59" i="1"/>
  <c r="K137" i="1"/>
  <c r="E85" i="1"/>
  <c r="L60" i="1"/>
  <c r="L89" i="1"/>
  <c r="I8" i="1"/>
  <c r="L62" i="1"/>
  <c r="L119" i="1"/>
  <c r="L118" i="1"/>
  <c r="I137" i="1"/>
  <c r="L104" i="1"/>
  <c r="L103" i="1" s="1"/>
  <c r="L10" i="1"/>
  <c r="L8" i="1" s="1"/>
  <c r="L29" i="1"/>
  <c r="L59" i="1"/>
  <c r="H137" i="1"/>
  <c r="L107" i="1"/>
  <c r="H8" i="1"/>
  <c r="L121" i="1"/>
  <c r="L139" i="1"/>
  <c r="K8" i="1"/>
  <c r="F8" i="1"/>
  <c r="F103" i="1"/>
  <c r="F137" i="1"/>
  <c r="F7" i="1"/>
  <c r="L85" i="1" l="1"/>
  <c r="L50" i="1"/>
  <c r="E7" i="1"/>
  <c r="E8" i="1"/>
  <c r="K6" i="1"/>
  <c r="E103" i="1"/>
  <c r="E137" i="1"/>
  <c r="E58" i="1"/>
  <c r="I6" i="1"/>
  <c r="L7" i="1"/>
  <c r="L6" i="1" s="1"/>
  <c r="L137" i="1"/>
  <c r="L58" i="1"/>
  <c r="L138" i="1"/>
  <c r="H6" i="1"/>
  <c r="F6" i="1"/>
  <c r="E6" i="1" l="1"/>
  <c r="G36" i="4"/>
  <c r="G72" i="4"/>
  <c r="G64" i="4"/>
  <c r="G41" i="3"/>
  <c r="G48" i="3"/>
</calcChain>
</file>

<file path=xl/sharedStrings.xml><?xml version="1.0" encoding="utf-8"?>
<sst xmlns="http://schemas.openxmlformats.org/spreadsheetml/2006/main" count="612" uniqueCount="240">
  <si>
    <t>№ п/п</t>
  </si>
  <si>
    <r>
      <t xml:space="preserve">Наименование мероприятий по реализации программы (подпрограммы) /Наименование целевого показателя </t>
    </r>
    <r>
      <rPr>
        <b/>
        <sz val="10"/>
        <color rgb="FF000000"/>
        <rFont val="Times New Roman"/>
        <family val="1"/>
        <charset val="204"/>
      </rPr>
      <t>(ЦП)</t>
    </r>
  </si>
  <si>
    <t>Источники финансирования/ единица измерения целевого показателя</t>
  </si>
  <si>
    <t>Срок исполнения мероприятий/Оценка базового значения целевого показателя</t>
  </si>
  <si>
    <t>Всего (тыс.руб.)</t>
  </si>
  <si>
    <t>Ответственный за выполнение мероприятий программы (подпрограммы)</t>
  </si>
  <si>
    <t>Задачи, решаемые основными мероприятиями</t>
  </si>
  <si>
    <t>2020 г.</t>
  </si>
  <si>
    <t>2021 г.</t>
  </si>
  <si>
    <t xml:space="preserve">было </t>
  </si>
  <si>
    <t>стало</t>
  </si>
  <si>
    <t>разница</t>
  </si>
  <si>
    <t>Всего по муниципальной программе</t>
  </si>
  <si>
    <t xml:space="preserve">Итого         </t>
  </si>
  <si>
    <t>Средства бюджета района</t>
  </si>
  <si>
    <t>Средства   бюджета Ленинградской области</t>
  </si>
  <si>
    <t>Подпрограмма 1 "Энергосбережение и повышение энергетической эффективности на территории Волховского муниципального района"</t>
  </si>
  <si>
    <t>1.</t>
  </si>
  <si>
    <t xml:space="preserve"> Основное мероприятие: Обеспечение   реализации мероприятий по повышению надежности и энергетической эффективности в системах теплоснабжения</t>
  </si>
  <si>
    <t>2019-2030гг.</t>
  </si>
  <si>
    <t xml:space="preserve">Средства бюджета района   </t>
  </si>
  <si>
    <t>1.1.</t>
  </si>
  <si>
    <t>Предоставление межбюджетных трансфертов на повышение надежности и энергетической эффективности в системах теплоснабжения</t>
  </si>
  <si>
    <t>2019г.</t>
  </si>
  <si>
    <r>
      <rPr>
        <b/>
        <sz val="9"/>
        <color theme="1"/>
        <rFont val="Times New Roman"/>
        <family val="1"/>
        <charset val="204"/>
      </rPr>
      <t>ЦП:</t>
    </r>
    <r>
      <rPr>
        <sz val="9"/>
        <color theme="1"/>
        <rFont val="Times New Roman"/>
        <family val="1"/>
        <charset val="204"/>
      </rPr>
      <t xml:space="preserve"> Количество разработанных проектов по реконструкции системы теплоснабжения на территории Волховского района</t>
    </r>
  </si>
  <si>
    <t>ед.</t>
  </si>
  <si>
    <t>1.2.</t>
  </si>
  <si>
    <t>Предоставление межбюджетных трансфертов на установку автоматезированных индивидуальных тепловых пунктов с погодным и часовым  регулированием</t>
  </si>
  <si>
    <r>
      <rPr>
        <b/>
        <sz val="9"/>
        <color theme="1"/>
        <rFont val="Times New Roman"/>
        <family val="1"/>
        <charset val="204"/>
      </rPr>
      <t>ЦП</t>
    </r>
    <r>
      <rPr>
        <sz val="9"/>
        <color theme="1"/>
        <rFont val="Times New Roman"/>
        <family val="1"/>
        <charset val="204"/>
      </rPr>
      <t>: Количество установленных АИТП с погодным и часовым регулированием</t>
    </r>
  </si>
  <si>
    <t>1.3.</t>
  </si>
  <si>
    <t>Внедрение энергосервисных контрактов</t>
  </si>
  <si>
    <t>2.</t>
  </si>
  <si>
    <t>2.1.</t>
  </si>
  <si>
    <t>Предоставление межбюджетных трансфертов на замену светильников уличного освещения на энергосберегающие в том числе ремонт сопутствующего оборудования</t>
  </si>
  <si>
    <t>2.2.</t>
  </si>
  <si>
    <t>Предоставление межбюджетных трансфертов  на проектирование  и строительство системы уличного освещения с внедрением энергосберегающего оборудования</t>
  </si>
  <si>
    <t>2019-2025гг.</t>
  </si>
  <si>
    <t>2.1.-2.2.</t>
  </si>
  <si>
    <t>шт.</t>
  </si>
  <si>
    <t>2.3.</t>
  </si>
  <si>
    <t>%</t>
  </si>
  <si>
    <t>2.4.</t>
  </si>
  <si>
    <t>Предоставление межбюджетных трансфертов на оснащение общедомовыми приборами учета энергетических ресурсов многоквартирный жилой фонд</t>
  </si>
  <si>
    <t>Подпрограмма 2 "Энергетика Волховского муниципального района"</t>
  </si>
  <si>
    <t>Сбалансированное развитие коммунального комплекса</t>
  </si>
  <si>
    <t>Предоставление межбюджетных трансфертов на обеспечение устойчивого функционирования объектов теплоснабжения на территории Волховского муниципального района</t>
  </si>
  <si>
    <t>1.2</t>
  </si>
  <si>
    <t>2019-2020гг.</t>
  </si>
  <si>
    <t>1.3</t>
  </si>
  <si>
    <t>Согласование инвестиционных программ организаций, осуществляющих регулируемые виды деятельности в сфере теплоснабжения, за исключением таких программ, которые согласовываются в соответствии с законодательством Российской Федерации об электроэнергетике</t>
  </si>
  <si>
    <t>Итого по подпрограмме  2</t>
  </si>
  <si>
    <t xml:space="preserve">Повышение доступности технологического присоединения потребителей к сетям газораспределения
</t>
  </si>
  <si>
    <t>Предоставление межбюджетных трансфертов на предоставление бюджетных инвестиций  в объекты  капитального строительства газификации муниципальным образованиям</t>
  </si>
  <si>
    <t>п.м.</t>
  </si>
  <si>
    <t>Итого по подпрограмме 3</t>
  </si>
  <si>
    <t>Подпрограмма 4. Развитие транспортной системы и дорожной инфраструктуры</t>
  </si>
  <si>
    <t>Устойчивое развитие транспортной системы</t>
  </si>
  <si>
    <t>2</t>
  </si>
  <si>
    <t>Паспортизация дорог общего пользования</t>
  </si>
  <si>
    <t>Итого по подпрограмме 4</t>
  </si>
  <si>
    <t xml:space="preserve">Реализация комплекса мер по содержанию действующей улично-дорожной сети, а также искусственных дорож-ных сооружений </t>
  </si>
  <si>
    <t>Отдел  жилищного фонда, благоустройства, транспорта и строительства комитета по ЖКХ, жилищной политике администрации Волховского муниципального района</t>
  </si>
  <si>
    <t xml:space="preserve">Отдел  жилищного фонда, благоустройства, транспорта и строительства </t>
  </si>
  <si>
    <t>Отдел коммунальной инфраструктуры комитета по ЖКХ, жилищной политике администрации Волховского муниципального района</t>
  </si>
  <si>
    <t>Отдел коммунальной инфраструктурыкомитета по ЖКХ, жилищной политике администрации Волховского муниципального района</t>
  </si>
  <si>
    <t>Отдел коммунальной инфраструктуры комитета по ЖКХ, жилищной политике комитета по ЖКХ, жилищной политике администрации Волховского муниципального района</t>
  </si>
  <si>
    <t xml:space="preserve">КУМИ </t>
  </si>
  <si>
    <t>Приложение к перечню основных мероприятий  N1</t>
  </si>
  <si>
    <t>Перечень объектов, планируемых для включения в мероприятия муниципальной программы Волховского муниципального района</t>
  </si>
  <si>
    <t>N   п/п</t>
  </si>
  <si>
    <t>наименование мероприятия</t>
  </si>
  <si>
    <t>перечень объектов включенных в реализацию мероприятия</t>
  </si>
  <si>
    <t>Источники  финансирования                       (тыс. руб.)</t>
  </si>
  <si>
    <t>Средства  бюджета Ленинградской области</t>
  </si>
  <si>
    <t>средства бюджета Волховского муниципального района</t>
  </si>
  <si>
    <t>средства бюджета поселений</t>
  </si>
  <si>
    <t>подпрограмма 1    «Энергосбережение и повышение энергетической эффективности на территории Волховского муниципального района»</t>
  </si>
  <si>
    <t xml:space="preserve">Основное мероприятие: Обеспечение реализации   мероприятий по повышению надежности и энергетической эффективности в системах теплоснабжения </t>
  </si>
  <si>
    <t>разработка проекта по реконструкции системы теплоснабжения здания администрации МО Сясьстройское городское поселение, расположенного по адресу: Ленинградская обл., Волховский район, г. Сясьстрой, ул. Советская, д.15а</t>
  </si>
  <si>
    <t>Предоставление межбюджетных трансфертов на установку автоматизированных индивидуальных тепловых пунктов с погодным и часовым  регулированием</t>
  </si>
  <si>
    <t>Установка АИТП в многоквартирном жилом фонде г. Волхов</t>
  </si>
  <si>
    <t>Оказание содействия в заключении энергосервисных контрактор</t>
  </si>
  <si>
    <t>Основное меропритие: Реализация мероприятий  в сфере энергосбережения и повышения энергетической эффективности с целью экономии энергетических ресурсов.</t>
  </si>
  <si>
    <t>Замена  светильников уличного освещения на энергосберегающие в с. Паша</t>
  </si>
  <si>
    <t>Замена и установка светодиодных светильников на территории МО Иссадское СП</t>
  </si>
  <si>
    <t>Модернизация  системы уличного освещения, в том числе по ул. Железнодорожная и ул. Космонавтов, г. Сясьстрой, Волховского района, Ленинградской области</t>
  </si>
  <si>
    <t>Предоставление межбюджетных трансфертов на проектирование  и строительство системы уличного освещения с внедрением энергосберегающего оборудования</t>
  </si>
  <si>
    <t>Предоставление межбюджетных трансфертов на оснащение общедомовыми приборами учета жилого фонда</t>
  </si>
  <si>
    <t>Итого по мероприятиям   подпрограммы</t>
  </si>
  <si>
    <t>подпрограмма 2  «Энергетика Волховского муниципального района»</t>
  </si>
  <si>
    <t>Основное мероприятие:      Развитие и восстановление объектов теплоснабжения  муниципальных образований Волховского муниципального района</t>
  </si>
  <si>
    <t>Предоставление межбюджетных трансфертов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Волховского муниципального района</t>
  </si>
  <si>
    <t>подпрограмма 3   «Газификация на территории Волховского муниципального района»</t>
  </si>
  <si>
    <t xml:space="preserve">Основное мероприятие: "Строительство распределительных газопроводов   для газоснабжения  жилой застройки городских и сельских поселений Волховского муниципального района"                                                                        </t>
  </si>
  <si>
    <t>Итого по основным мероприятиям   подпрограммы</t>
  </si>
  <si>
    <t>Итого по мероприятиям  программы</t>
  </si>
  <si>
    <t>подпрограмма 4   «Развитие транспортной системы и дорожной инфраструктуры»</t>
  </si>
  <si>
    <t xml:space="preserve">Основное мероприятие: "Развитие комфортного и безопасного общественного транспорта"                                                 </t>
  </si>
  <si>
    <t>Обеспечение населения комфортными пунктами приема и отправки пассажиров (строительство и благоустройство остановочных пунктов)</t>
  </si>
  <si>
    <t>строительство и благоустройство остановочных пунктов</t>
  </si>
  <si>
    <t xml:space="preserve">Основное мероприятие: "Развитие автомобильных дорог общего пользования и объектов дорожного хозяйства на межпоселенческих территориях"                                                 </t>
  </si>
  <si>
    <t>Разработка паспортов дорог общего пользования</t>
  </si>
  <si>
    <t xml:space="preserve">« «Обеспечение устойчивого функционирования и развития транспортной системы, дорожной,  коммунальной  </t>
  </si>
  <si>
    <t>и инженерной инфраструктуры и повышение энергоэффективности в Волховском муниципальном районе» на 2019 год</t>
  </si>
  <si>
    <t>Предоставление межбюджетных трансфертов на оснащение приборами учета бюджетных учреждений первого уровня</t>
  </si>
  <si>
    <t xml:space="preserve">Реализация комплекса мер по содержанию действующей улично-дорожной сети, а также искусственных дорожных сооружений </t>
  </si>
  <si>
    <r>
      <rPr>
        <b/>
        <sz val="9"/>
        <color theme="1"/>
        <rFont val="Times New Roman"/>
        <family val="1"/>
        <charset val="204"/>
      </rPr>
      <t>ЦП</t>
    </r>
    <r>
      <rPr>
        <sz val="9"/>
        <color theme="1"/>
        <rFont val="Times New Roman"/>
        <family val="1"/>
        <charset val="204"/>
      </rPr>
      <t>: количество заключенных энергосервисных контрактов</t>
    </r>
  </si>
  <si>
    <r>
      <rPr>
        <b/>
        <sz val="9"/>
        <color theme="1"/>
        <rFont val="Times New Roman"/>
        <family val="1"/>
        <charset val="204"/>
      </rPr>
      <t>ЦП</t>
    </r>
    <r>
      <rPr>
        <sz val="9"/>
        <color theme="1"/>
        <rFont val="Times New Roman"/>
        <family val="1"/>
        <charset val="204"/>
      </rPr>
      <t>: Количество установленных энергосберегающих  светильников  уличного освещения</t>
    </r>
  </si>
  <si>
    <r>
      <rPr>
        <b/>
        <sz val="9"/>
        <color theme="1"/>
        <rFont val="Times New Roman"/>
        <family val="1"/>
        <charset val="204"/>
      </rPr>
      <t>ЦП:</t>
    </r>
    <r>
      <rPr>
        <sz val="9"/>
        <color theme="1"/>
        <rFont val="Times New Roman"/>
        <family val="1"/>
        <charset val="204"/>
      </rPr>
      <t>Темп снижения средней удельной величины потребления всех видов энергетических ресурсов муниципальными бюджетными учреждениями</t>
    </r>
  </si>
  <si>
    <r>
      <rPr>
        <b/>
        <sz val="9"/>
        <color theme="1"/>
        <rFont val="Times New Roman"/>
        <family val="1"/>
        <charset val="204"/>
      </rPr>
      <t>ЦП</t>
    </r>
    <r>
      <rPr>
        <sz val="9"/>
        <color theme="1"/>
        <rFont val="Times New Roman"/>
        <family val="1"/>
        <charset val="204"/>
      </rPr>
      <t xml:space="preserve">: Темп снижения средней удельной величины потребления всех видов энергетических ресурсов в многоквартирных домах </t>
    </r>
  </si>
  <si>
    <r>
      <rPr>
        <b/>
        <sz val="9"/>
        <color theme="1"/>
        <rFont val="Times New Roman"/>
        <family val="1"/>
        <charset val="204"/>
      </rPr>
      <t>ЦП</t>
    </r>
    <r>
      <rPr>
        <sz val="9"/>
        <color theme="1"/>
        <rFont val="Times New Roman"/>
        <family val="1"/>
        <charset val="204"/>
      </rPr>
      <t xml:space="preserve">:Снижение уровня аварийности на объектах теплоснабжения </t>
    </r>
  </si>
  <si>
    <r>
      <rPr>
        <b/>
        <sz val="9"/>
        <color theme="1"/>
        <rFont val="Times New Roman"/>
        <family val="1"/>
        <charset val="204"/>
      </rPr>
      <t>ЦП:</t>
    </r>
    <r>
      <rPr>
        <sz val="9"/>
        <color theme="1"/>
        <rFont val="Times New Roman"/>
        <family val="1"/>
        <charset val="204"/>
      </rPr>
      <t>Приобретение дизель-генераторов</t>
    </r>
  </si>
  <si>
    <r>
      <rPr>
        <b/>
        <sz val="9"/>
        <color theme="1"/>
        <rFont val="Times New Roman"/>
        <family val="1"/>
        <charset val="204"/>
      </rPr>
      <t>ЦП</t>
    </r>
    <r>
      <rPr>
        <sz val="9"/>
        <color theme="1"/>
        <rFont val="Times New Roman"/>
        <family val="1"/>
        <charset val="204"/>
      </rPr>
      <t>:Количество согласованных инвестиционных программ в сфере теплоснабжения</t>
    </r>
  </si>
  <si>
    <r>
      <rPr>
        <b/>
        <sz val="9"/>
        <color theme="1"/>
        <rFont val="Times New Roman"/>
        <family val="1"/>
        <charset val="204"/>
      </rPr>
      <t>ЦП:</t>
    </r>
    <r>
      <rPr>
        <sz val="9"/>
        <color theme="1"/>
        <rFont val="Times New Roman"/>
        <family val="1"/>
        <charset val="204"/>
      </rPr>
      <t>Количество МО, в которых осуществлены проекты строительства газораспределительной сети</t>
    </r>
  </si>
  <si>
    <r>
      <rPr>
        <b/>
        <sz val="9"/>
        <color theme="1"/>
        <rFont val="Times New Roman"/>
        <family val="1"/>
        <charset val="204"/>
      </rPr>
      <t>ЦП</t>
    </r>
    <r>
      <rPr>
        <sz val="9"/>
        <color theme="1"/>
        <rFont val="Times New Roman"/>
        <family val="1"/>
        <charset val="204"/>
      </rPr>
      <t>:Протяженность построенных сетей газоснабжения</t>
    </r>
  </si>
  <si>
    <r>
      <rPr>
        <b/>
        <sz val="9"/>
        <color theme="1"/>
        <rFont val="Times New Roman"/>
        <family val="1"/>
        <charset val="204"/>
      </rPr>
      <t>ЦП:</t>
    </r>
    <r>
      <rPr>
        <sz val="9"/>
        <color theme="1"/>
        <rFont val="Times New Roman"/>
        <family val="1"/>
        <charset val="204"/>
      </rPr>
      <t xml:space="preserve"> Количество фактически приобретенных автобусов</t>
    </r>
  </si>
  <si>
    <r>
      <rPr>
        <b/>
        <sz val="9"/>
        <color theme="1"/>
        <rFont val="Times New Roman"/>
        <family val="1"/>
        <charset val="204"/>
      </rPr>
      <t xml:space="preserve">ЦП: </t>
    </r>
    <r>
      <rPr>
        <sz val="9"/>
        <color theme="1"/>
        <rFont val="Times New Roman"/>
        <family val="1"/>
        <charset val="204"/>
      </rPr>
      <t>Количество вновь установленных остановочных павильонов</t>
    </r>
  </si>
  <si>
    <r>
      <rPr>
        <b/>
        <sz val="9"/>
        <color theme="1"/>
        <rFont val="Times New Roman"/>
        <family val="1"/>
        <charset val="204"/>
      </rPr>
      <t xml:space="preserve">ЦП: </t>
    </r>
    <r>
      <rPr>
        <sz val="9"/>
        <color theme="1"/>
        <rFont val="Times New Roman"/>
        <family val="1"/>
        <charset val="204"/>
      </rPr>
      <t>Доля автомобильных дорог общего пользования местного значения вне границ  населенных пунктов в границах Волховского муниципального района соответствующим  нормативным требованиям</t>
    </r>
  </si>
  <si>
    <r>
      <rPr>
        <b/>
        <sz val="9"/>
        <color theme="1"/>
        <rFont val="Times New Roman"/>
        <family val="1"/>
        <charset val="204"/>
      </rPr>
      <t>ЦП:</t>
    </r>
    <r>
      <rPr>
        <sz val="9"/>
        <color theme="1"/>
        <rFont val="Times New Roman"/>
        <family val="1"/>
        <charset val="204"/>
      </rPr>
      <t xml:space="preserve"> Разработка паспортов дорог общего пользования</t>
    </r>
  </si>
  <si>
    <t xml:space="preserve"> На мероприятия по формированию доступной среды жизнедеятельности для инвалидов в Ленинградской области</t>
  </si>
  <si>
    <t>Перечень основных мероприятий и планируемых результатов  реализации муниципальной программы Волховского муниципального района  «Обеспечение устойчивого функционирования и развития транспортной системы, дорожной,  коммунальной  и инженерной инфраструктуры и повышение энергоэффективности в Волховском муниципальном районе»</t>
  </si>
  <si>
    <t>На ремонт автомобильных дорог общего пользования местного значения</t>
  </si>
  <si>
    <t xml:space="preserve"> внутреннее газоснабжение бани с. Колчаново</t>
  </si>
  <si>
    <t>На проектирование, строительство и реконструкцию объектов газоснабжения</t>
  </si>
  <si>
    <t>1.2.-1.3.</t>
  </si>
  <si>
    <t>Замена котлоагрегата КВГМ-2,5-95 в котельной дер. Иссад, ул. Лесная, д.3</t>
  </si>
  <si>
    <t xml:space="preserve"> Разработка ПСД (корректировка)  и прохождение Гос. экспертизы по объекту: "Газоснабжение индивидуальной жилой застройки в д. Усадище, Волховского района, Ленинградской области"</t>
  </si>
  <si>
    <t>Замена участков теплосети от д.№1 до д. №14, и от д. №1 до д. №13 в дер. Иссад</t>
  </si>
  <si>
    <t>приобретение дизель-генератора мощностью 150кВт</t>
  </si>
  <si>
    <t>1.4</t>
  </si>
  <si>
    <t>1.4.</t>
  </si>
  <si>
    <t>капитальное строительство (реконструкция) объектов теплоэнергетики, включая проектно-изыскательские работы</t>
  </si>
  <si>
    <r>
      <rPr>
        <b/>
        <sz val="9"/>
        <color theme="1"/>
        <rFont val="Times New Roman"/>
        <family val="1"/>
        <charset val="204"/>
      </rPr>
      <t>ЦП</t>
    </r>
    <r>
      <rPr>
        <sz val="9"/>
        <color theme="1"/>
        <rFont val="Times New Roman"/>
        <family val="1"/>
        <charset val="204"/>
      </rPr>
      <t>:Количество разработанных ПСД</t>
    </r>
  </si>
  <si>
    <t xml:space="preserve">Отдел коммунальной инфраструктуры комитета по ЖКХ, жилищной политике  </t>
  </si>
  <si>
    <t>Разработка проектно-сметной документации для обеспечения своевременной и бесперебойной подачи резервного топлива к котлам на источнике тепловой энергии по адресу: г.Волхов, пр. Кировский, д.20</t>
  </si>
  <si>
    <t>Предоставление межбюджетных трансфертов на предоставление бюджетных инвестиций  на разработку проектно-изыскательских работ по  капитальному строительству объектов газификации и прохождения Государственной экспертизы</t>
  </si>
  <si>
    <t>Строительство распределительного (уличного) газопровода с  сопутствующими сооружениями для газоснабжения ул. Леспромхозовская и ул. Чернецкое с. Колчаново Колчановского сельского поселения Волховского района Ленинградской области"</t>
  </si>
  <si>
    <t>приобретение автобусов</t>
  </si>
  <si>
    <t xml:space="preserve"> Основное мероприятие: Реализация мероприятий  в сфере энергосбережения и повышения энергетической эффективности с целью экономии энергетических ресурсов.</t>
  </si>
  <si>
    <t>Итого по подпрограмме 1</t>
  </si>
  <si>
    <t>Основное мероприятие: Развитие и восстановление объектов теплоснабжения муниципальных образований  Волховского муниципального района</t>
  </si>
  <si>
    <t xml:space="preserve">Основное мероприятие: Развитие газораспределительной сети и строительство газораспределительной сети на территории Волховского муниципального района </t>
  </si>
  <si>
    <t>Подпрограмма 3. "Газификация на территории Волховского муниципального района"</t>
  </si>
  <si>
    <t>Основное мероприятие: Развитие комфортного и безопасного общественного транспорта</t>
  </si>
  <si>
    <t>Отдел  жилищного фонда, благоустройства, транспорта и строительства комитета по ЖКХ, жилищной политике</t>
  </si>
  <si>
    <t>Основное мероприятие: Развитие автомобильных дорог общего пользования и объектов дорожного хозяйства на межпоселенческих территориях</t>
  </si>
  <si>
    <t>и инженерной инфраструктуры и повышение энергоэффективности в Волховском муниципальном районе» на 2020 год</t>
  </si>
  <si>
    <t xml:space="preserve">Замена светильников уличного освещения в том числе ремонт сопутствующего оборудования в д.Усадище, д.Тихомировщина, д.Кумин Бор, д. Кивуя,д.Вымовод.Яхново, д.Андреевщина, д.Хамонтово,д.Яхновщина, д.Великое село, д.Посадница </t>
  </si>
  <si>
    <t>Проектирование и строительство линии уличного освещения в с.Паша, пер.Школьный</t>
  </si>
  <si>
    <t>Содержание автодорог общего пользования местного значения вне границ населенных пунктов в границах Волховского муниципального района (до дер. Ашперлово, дер. Тайбольское, дер. Яхновщина, дер. Любыни, дер. Горка Воскресенская, дер. Пенчино, дер. Андреевщина, дер. ВПР, дер. Шолтово, дер. Подъелье, дер. ,Елошня, дер. Помялово, дер. Плотичное, дер. Кириково (от дер. Вороново, дер. Пруди)</t>
  </si>
  <si>
    <t>2022 г.</t>
  </si>
  <si>
    <t>разработка комплексной схемы организации дорожного движения (КСОДД) Волховского муниципального района</t>
  </si>
  <si>
    <r>
      <rPr>
        <b/>
        <sz val="9"/>
        <color theme="1"/>
        <rFont val="Times New Roman"/>
        <family val="1"/>
        <charset val="204"/>
      </rPr>
      <t>ЦП:</t>
    </r>
    <r>
      <rPr>
        <sz val="9"/>
        <color theme="1"/>
        <rFont val="Times New Roman"/>
        <family val="1"/>
        <charset val="204"/>
      </rPr>
      <t xml:space="preserve">  Рзработка КСОДД</t>
    </r>
  </si>
  <si>
    <t xml:space="preserve"> «Обеспечение устойчивого функционирования и развития транспортной системы, дорожной,  коммунальной  </t>
  </si>
  <si>
    <t>средства бюджета  района</t>
  </si>
  <si>
    <t>модернизация участка линии уличного освещения, путем замены аварийного провода на СИП по ул.Центральная, п.Аврово</t>
  </si>
  <si>
    <t>поставка уличных светодиодных светильников для нужд системы уличного освещения МО "Сясьстройское ГП"</t>
  </si>
  <si>
    <t>разработка проектов и выполнение работ  по модернизации участков  системы уличного освещения с установкой узла учета электроэнергии и светодиодных светильников  на территори МО Сясьстройское ГП, в том числе п. Аврово, ул. Любаевщина, д. Рогожа, г. Сясьстрой   ул. Кирова (в том числе освещение моста через Староладожский канал),Волховского района, Ленинградской области</t>
  </si>
  <si>
    <t>Строительство воздушной линии уличного освещения: по ул. Льва Толстого (2 этап); к домам №27 и 26а в микрорайоне Званка</t>
  </si>
  <si>
    <t>Замена и наладка  котла КВГМ-2,0-95 №1 в котельной, ул. Молодежная, с. Колчаново, Волховский район, Ленинградская область</t>
  </si>
  <si>
    <t xml:space="preserve"> на капитальное строительство (реконструкция) объектов теплоэнергетики, включая проектно-изыскательские работы</t>
  </si>
  <si>
    <t>Реконструкция модульной газовой котельной в п. Аврово, Волховского района, Ленинградской области. Разработка проектно-сметной документации на работы по обеспечению своевременной и бесперебойной подготовке и подачи резервного вида топлива</t>
  </si>
  <si>
    <r>
      <rPr>
        <b/>
        <sz val="9"/>
        <color theme="1"/>
        <rFont val="Times New Roman"/>
        <family val="1"/>
        <charset val="204"/>
      </rPr>
      <t>ЦП</t>
    </r>
    <r>
      <rPr>
        <sz val="9"/>
        <color theme="1"/>
        <rFont val="Times New Roman"/>
        <family val="1"/>
        <charset val="204"/>
      </rPr>
      <t>:Бесперебойное предоставление услуги теплоснабжения</t>
    </r>
  </si>
  <si>
    <t>Замена системы отопления в административное здание по адресу: Ленинградская обл., Волховский р-н, д. Кисельня, ул. Центральная 5а</t>
  </si>
  <si>
    <t>Модернизация уличного освещения на территории МО Кисельнинское СП</t>
  </si>
  <si>
    <t>Модернизация линии  уличного освещения,  с установкой энергосберегающих светильников по ул. Немятовская, г. Сясьстрой, Волховского района Ленинградской области</t>
  </si>
  <si>
    <t>Установка приборов учета тепловой энергии  по адресу: г. Новая Ладога, ул. Набережная Ладожской Флотилии д.32,</t>
  </si>
  <si>
    <t>Отдел коммунальной инфраструктуры комитета по ЖКХ, жилищной политике, Администрации городских и сельских поселений Волховского муниципального района</t>
  </si>
  <si>
    <t>Приложение к перечню основных мероприятий  N2</t>
  </si>
  <si>
    <t>Проектирование уличного освещения с планированием  модернизации и реконструкции существующих сетей уличного освещения для обеспечения энергетической эффективности и безопасности на территории МО Новоладожское ГП</t>
  </si>
  <si>
    <t>Техническое перевооружение котельной с устройством системы обеспечения  резервным топливом  по адресу: г.Волхов,  Кировский пр., д.20 в том числе проектно-изыскательские работы</t>
  </si>
  <si>
    <t>Внедрение энергоэффективных технологий</t>
  </si>
  <si>
    <t xml:space="preserve">Замена светильников уличного освещения на энергосберегающие на территории МО Иссадское СП </t>
  </si>
  <si>
    <t>Предоставление межбюджетных трансфертов на оснащение приборами учета бюджетных учреждений первого уровня, в том числе проектные работы</t>
  </si>
  <si>
    <t>2019г.-2020г.</t>
  </si>
  <si>
    <r>
      <rPr>
        <b/>
        <sz val="9"/>
        <color theme="1"/>
        <rFont val="Times New Roman"/>
        <family val="1"/>
        <charset val="204"/>
      </rPr>
      <t xml:space="preserve">ЦП: </t>
    </r>
    <r>
      <rPr>
        <sz val="9"/>
        <color theme="1"/>
        <rFont val="Times New Roman"/>
        <family val="1"/>
        <charset val="204"/>
      </rPr>
      <t>Актуализация КСОДД</t>
    </r>
  </si>
  <si>
    <t>Объем финансирования по годам (тыс. руб.) /Планируемое значение целевого показателя по годам реализации</t>
  </si>
  <si>
    <t>Установка энергоэффективной системы электрического отопления в МОБУ "Пашская СОШ", Волховский район, с. Паша, ул. Юбилейная, д.4</t>
  </si>
  <si>
    <t xml:space="preserve">Предоставление межбюджетных трансфертов на оснащение приборами учета бюджетных учреждений первого уровня, в том числе проектные работы </t>
  </si>
  <si>
    <t>Модернизация системы уличного освещения, связанная с заменой уличного освещения на энергосберегающее, в том числе ремонт сопутствующего оборудования на территории МО "Сясьстройское городское поселение" (линии уличного освещения по ул. Суворова, ул. Ладожская, ул. Белинского, ул. Лесная, ул. Петра Лаврова)</t>
  </si>
  <si>
    <t>Поставка уличных светодиодных светильников для нужд системы уличного освещения МО «Сясьстройское городское поселение»</t>
  </si>
  <si>
    <t>2023 г.</t>
  </si>
  <si>
    <t>2024 г.-2030 г.</t>
  </si>
  <si>
    <r>
      <t xml:space="preserve">ЦП: </t>
    </r>
    <r>
      <rPr>
        <sz val="9"/>
        <color theme="1"/>
        <rFont val="Times New Roman"/>
        <family val="1"/>
        <charset val="204"/>
      </rPr>
      <t>Количество установленных ИБП</t>
    </r>
  </si>
  <si>
    <t>Установка источников бесперебойного питания на АИТП в МКД</t>
  </si>
  <si>
    <t>Предоставление межбюджетных трансфертов на установку источников бесперебойного питания на АИТП в МКД</t>
  </si>
  <si>
    <t>Установка источников бесперебойного питания на АИТП в  5 МКД г. Волхов</t>
  </si>
  <si>
    <t>и инженерной инфраструктуры и повышение энергоэффективности в Волховском муниципальном районе» на 2021 год</t>
  </si>
  <si>
    <t>Приложение к перечню основных мероприятий  N3</t>
  </si>
  <si>
    <t>Содержание автодорог общего пользования местного значения вне границ населенных пунктов в границах Волховского муниципального района (подъезд к: дер. Ашперлово, дер. Тайбольское, дер. Яхновщина, дер. Любыни, дер. Горка Воскресенская, дер. Пенчино, дер. Андреевщина, дер. ВПР, дер. Шолтово, дер. Подъелье, дер. Помялово, дер. Плотичное, дер. Кириково- Вороново, дер. Пруди)</t>
  </si>
  <si>
    <t>2021-2030гг.</t>
  </si>
  <si>
    <t>2024-2030гг.</t>
  </si>
  <si>
    <t>2019г.-2022г.</t>
  </si>
  <si>
    <t>Проектирование строительства воздушной  линии уличного освещения в микрорайоне Лисички, устройство уличного освещения у д.1 по ул. Мичурина г. Волхов, разработка проектно-сметной документации на устройство уличного освещения (подземная часть) в парке на ул. Юрия Гагарина, расположенном между улицами Юрия Гагарина, ул. Кирова, ул. Щорса, ул. Профсоюзов (этап благоустройства: устройство прогулочной и спортивных зон)</t>
  </si>
  <si>
    <t>Замена светильников уличного освещения по адресу Ленинградская область, Волховский район, г. Новая Ладога, м-н "В"</t>
  </si>
  <si>
    <t>2.2</t>
  </si>
  <si>
    <t>ЦП: Количество разработанных проектов строительства системы уличного освещения</t>
  </si>
  <si>
    <t>средства бюджета района</t>
  </si>
  <si>
    <t xml:space="preserve">Ремонт участка от УТ-5 до УТ- д. Вындин Остров </t>
  </si>
  <si>
    <t xml:space="preserve">Ремонт тепловой сети от УТ-5 к д. № 173, ул. Советская, с. Паша </t>
  </si>
  <si>
    <t xml:space="preserve">Капитальный ремонт участка ТС от камеры № 11 до дома № 28 по ул. Советская, с. Старая Ладога </t>
  </si>
  <si>
    <t>Ремонт ТС от отсекающих задвижек котельной до левой стороны автодороги «Низино-Потанино-Хмелевик», дер. Потанино</t>
  </si>
  <si>
    <t>Ремонт участка теплотрассы, проходящего по автомобильному мосту через р. Валгомка, г. Сясьстрой</t>
  </si>
  <si>
    <t>Ремонт участка ТС от ТК-3 до ТК-6, дер. Усадище</t>
  </si>
  <si>
    <t>Капитальный ремонт участка ЦТС от д. №19 до д. № 22 по ул. Песочная, дер. Бережки</t>
  </si>
  <si>
    <t>Капитальный ремонт участка ЦТС у д. № 18 по ул. Песочная дер. Бережки</t>
  </si>
  <si>
    <t>Ремонт кирпичной дымовой трубы котельной, г. Новая Ладога</t>
  </si>
  <si>
    <t>2019 г.-2020 г.</t>
  </si>
  <si>
    <t>Ремонт участка  центральной теплотрассы по адресу: Ленинградская область, Волховский район, с. Колчаново от дома №9а (УТ-2) по ул. Молодежная до УТ-3 по ул. Чернецкое общей протяженностью 1454 м.п. (в однотрубном исполнении)</t>
  </si>
  <si>
    <t>Ремонт участка теплотрассы от здания дизельной котельной до домов №2 и №4  мкр. ЛТЦ-4, д. Иссад</t>
  </si>
  <si>
    <t>3.</t>
  </si>
  <si>
    <t>3.1.</t>
  </si>
  <si>
    <t>Основное меропритие: Оплата потребления энергетических ресурсов</t>
  </si>
  <si>
    <t>3.2.</t>
  </si>
  <si>
    <t>1.5.</t>
  </si>
  <si>
    <t>замена сетевого насоса в котельной по адресу: д. Бережки, ул. Придорожная, д.2а</t>
  </si>
  <si>
    <t>Устройство сбросных колодцев - 8 шт. на теплосети по адресу: с. Старая Ладога, мкр. Барский</t>
  </si>
  <si>
    <t>Замена сетевых насосов №1 и №2 на котельной №2 по адресу: с. Паша, ул. Советская, д.108а</t>
  </si>
  <si>
    <t>оплата электроэнергии за уличное освещение МО Бережковское СП</t>
  </si>
  <si>
    <t>оплата электроэнергии за уличное освещение МО Вындиноостровское СП</t>
  </si>
  <si>
    <t>оплата электроэнергии за уличное освещение МО Иссадское СП</t>
  </si>
  <si>
    <t>оплата электроэнергии за уличное освещение МО Кисельнинское СП</t>
  </si>
  <si>
    <t>оплата электроэнергии за уличное освещение МО Колчановское СП</t>
  </si>
  <si>
    <t>оплата электроэнергии за уличное освещение МО Новоладожское ГП</t>
  </si>
  <si>
    <t>оплата электроэнергии за уличное освещение МО Пашское СП</t>
  </si>
  <si>
    <t>оплата электроэнергии за уличное освещение МО Потанинское СП</t>
  </si>
  <si>
    <t>оплата электроэнергии за уличное освещение МО Свирицкое СП</t>
  </si>
  <si>
    <t>оплата электроэнергии за уличное освещение МО Селивановское СП</t>
  </si>
  <si>
    <t>оплата электроэнергии за уличное освещение МО Староладожское СП</t>
  </si>
  <si>
    <t>оплата электроэнергии за уличное освещение МО Усадищенское СП</t>
  </si>
  <si>
    <t>оплата электроэнергии за уличное освещение МО Хваловское СП</t>
  </si>
  <si>
    <t xml:space="preserve">оплата расходов по энергосервисным контрактам, заключенным МО Староладожское СП  на  модернизацию системы наружного (уличного) освещения </t>
  </si>
  <si>
    <t>Предоставление иных межбюджетных трансфертов бюджетам поселений Волховского муниципального района на оплату электроэнергии за уличное освещение</t>
  </si>
  <si>
    <t>Предоставление  иных межбюджетных трансфертов   бюджетам сельских поселений Волховского муниципального района на оплату расходов по энергосервисным контрактам, заключенным муниципальными образованиями на  модернизацию системы наружного (уличного) освещения</t>
  </si>
  <si>
    <t>2021г.</t>
  </si>
  <si>
    <t>1.5</t>
  </si>
  <si>
    <t>Предоставление иных межбюджетных трансфертов на ремонт объектов теплоснабжения муниципальных образований Волховского муниципального района, в том числе проектно-изыскательские работы</t>
  </si>
  <si>
    <t>1.1., 1.5</t>
  </si>
  <si>
    <t>3.1-3.2</t>
  </si>
  <si>
    <r>
      <rPr>
        <b/>
        <sz val="9"/>
        <color theme="1"/>
        <rFont val="Times New Roman"/>
        <family val="1"/>
        <charset val="204"/>
      </rPr>
      <t>ЦП</t>
    </r>
    <r>
      <rPr>
        <sz val="9"/>
        <color theme="1"/>
        <rFont val="Times New Roman"/>
        <family val="1"/>
        <charset val="204"/>
      </rPr>
      <t>: Размер возмещения части затрат поселений по оплате энергетических ресурсов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</si>
</sst>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rgb="FF000000"/>
      <name val="Times New Roman"/>
      <family val="1"/>
      <charset val="204"/>
    </font>
    <font>
      <sz val="9"/>
      <color rgb="FF000000"/>
      <name val="Times New Roman"/>
      <family val="1"/>
      <charset val="204"/>
    </font>
    <font>
      <sz val="10"/>
      <color rgb="FF000000"/>
      <name val="Times New Roman"/>
      <family val="1"/>
      <charset val="204"/>
    </font>
    <font>
      <b/>
      <sz val="10"/>
      <color rgb="FF000000"/>
      <name val="Times New Roman"/>
      <family val="1"/>
      <charset val="204"/>
    </font>
    <font>
      <sz val="10"/>
      <color rgb="FFFF0000"/>
      <name val="Times New Roman"/>
      <family val="1"/>
      <charset val="204"/>
    </font>
    <font>
      <b/>
      <sz val="9"/>
      <color rgb="FF000000"/>
      <name val="Times New Roman"/>
      <family val="1"/>
      <charset val="204"/>
    </font>
    <font>
      <b/>
      <sz val="16"/>
      <color rgb="FF000000"/>
      <name val="Times New Roman"/>
      <family val="1"/>
      <charset val="204"/>
    </font>
    <font>
      <b/>
      <sz val="10"/>
      <color rgb="FFFF0000"/>
      <name val="Times New Roman"/>
      <family val="1"/>
      <charset val="204"/>
    </font>
    <font>
      <sz val="9"/>
      <color theme="1"/>
      <name val="Times New Roman"/>
      <family val="1"/>
      <charset val="204"/>
    </font>
    <font>
      <b/>
      <sz val="9"/>
      <color theme="1"/>
      <name val="Times New Roman"/>
      <family val="1"/>
      <charset val="204"/>
    </font>
    <font>
      <sz val="11"/>
      <color theme="1"/>
      <name val="Calibri"/>
      <family val="2"/>
      <scheme val="minor"/>
    </font>
    <font>
      <sz val="10"/>
      <name val="Arial"/>
      <family val="2"/>
      <charset val="204"/>
    </font>
    <font>
      <sz val="10"/>
      <name val="Arial Cyr"/>
      <charset val="204"/>
    </font>
    <font>
      <sz val="11"/>
      <color rgb="FF000000"/>
      <name val="Calibri"/>
      <family val="2"/>
      <charset val="1"/>
    </font>
    <font>
      <sz val="12"/>
      <color rgb="FF000000"/>
      <name val="Times New Roman"/>
      <family val="1"/>
      <charset val="204"/>
    </font>
    <font>
      <b/>
      <u/>
      <sz val="12"/>
      <color rgb="FF000000"/>
      <name val="Times New Roman"/>
      <family val="1"/>
      <charset val="204"/>
    </font>
    <font>
      <b/>
      <sz val="12"/>
      <color rgb="FF000000"/>
      <name val="Times New Roman"/>
      <family val="1"/>
      <charset val="204"/>
    </font>
    <font>
      <b/>
      <sz val="11"/>
      <color rgb="FF000000"/>
      <name val="Calibri"/>
      <family val="2"/>
      <charset val="204"/>
    </font>
    <font>
      <sz val="10"/>
      <color rgb="FF000000"/>
      <name val="Calibri"/>
      <family val="2"/>
      <charset val="1"/>
    </font>
    <font>
      <b/>
      <sz val="12"/>
      <color theme="1"/>
      <name val="Times New Roman"/>
      <family val="1"/>
      <charset val="204"/>
    </font>
    <font>
      <sz val="12"/>
      <color theme="1"/>
      <name val="Times New Roman"/>
      <family val="1"/>
      <charset val="204"/>
    </font>
    <font>
      <b/>
      <sz val="10"/>
      <color theme="1"/>
      <name val="Times New Roman"/>
      <family val="1"/>
      <charset val="204"/>
    </font>
    <font>
      <sz val="10"/>
      <color theme="1"/>
      <name val="Times New Roman"/>
      <family val="1"/>
      <charset val="204"/>
    </font>
    <font>
      <sz val="1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FF00"/>
        <bgColor indexed="64"/>
      </patternFill>
    </fill>
  </fills>
  <borders count="12">
    <border>
      <left/>
      <right/>
      <top/>
      <bottom/>
      <diagonal/>
    </border>
    <border>
      <left style="thin">
        <color indexed="64"/>
      </left>
      <right/>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13" fillId="0" borderId="0"/>
    <xf numFmtId="0" fontId="1" fillId="0" borderId="0"/>
    <xf numFmtId="0" fontId="1" fillId="0" borderId="0"/>
    <xf numFmtId="0" fontId="14" fillId="0" borderId="0"/>
    <xf numFmtId="0" fontId="15" fillId="0" borderId="0"/>
    <xf numFmtId="0" fontId="16" fillId="0" borderId="0"/>
    <xf numFmtId="0" fontId="1" fillId="0" borderId="0"/>
  </cellStyleXfs>
  <cellXfs count="247">
    <xf numFmtId="0" fontId="0" fillId="0" borderId="0" xfId="0"/>
    <xf numFmtId="0" fontId="0" fillId="0" borderId="0" xfId="0" applyFill="1"/>
    <xf numFmtId="164" fontId="7" fillId="0" borderId="3" xfId="0" applyNumberFormat="1" applyFont="1" applyFill="1" applyBorder="1" applyAlignment="1">
      <alignment horizontal="right" vertical="top" wrapText="1"/>
    </xf>
    <xf numFmtId="164" fontId="5" fillId="0" borderId="3" xfId="0" applyNumberFormat="1" applyFont="1" applyFill="1" applyBorder="1" applyAlignment="1">
      <alignment vertical="top" wrapText="1"/>
    </xf>
    <xf numFmtId="164" fontId="5" fillId="0" borderId="3" xfId="0" applyNumberFormat="1" applyFont="1" applyFill="1" applyBorder="1" applyAlignment="1">
      <alignment horizontal="right" vertical="top" wrapText="1"/>
    </xf>
    <xf numFmtId="49"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164" fontId="5" fillId="0" borderId="3" xfId="0" applyNumberFormat="1" applyFont="1" applyFill="1" applyBorder="1" applyAlignment="1">
      <alignment horizontal="center" vertical="top" wrapText="1"/>
    </xf>
    <xf numFmtId="164" fontId="7" fillId="0" borderId="3" xfId="0" applyNumberFormat="1" applyFont="1" applyFill="1" applyBorder="1" applyAlignment="1">
      <alignment horizontal="center" vertical="top" wrapText="1"/>
    </xf>
    <xf numFmtId="0" fontId="2" fillId="0" borderId="0" xfId="0" applyFont="1" applyFill="1"/>
    <xf numFmtId="0" fontId="5" fillId="3" borderId="3" xfId="0" applyFont="1" applyFill="1" applyBorder="1" applyAlignment="1">
      <alignment vertical="top" wrapText="1"/>
    </xf>
    <xf numFmtId="164" fontId="5" fillId="3" borderId="3" xfId="0" applyNumberFormat="1" applyFont="1" applyFill="1" applyBorder="1" applyAlignment="1">
      <alignment horizontal="right" vertical="top" wrapText="1"/>
    </xf>
    <xf numFmtId="164" fontId="7" fillId="3" borderId="3" xfId="0" applyNumberFormat="1" applyFont="1" applyFill="1" applyBorder="1" applyAlignment="1">
      <alignment horizontal="right" vertical="top" wrapText="1"/>
    </xf>
    <xf numFmtId="164" fontId="5" fillId="4" borderId="3" xfId="0" applyNumberFormat="1" applyFont="1" applyFill="1" applyBorder="1" applyAlignment="1">
      <alignment horizontal="right" vertical="top" wrapText="1"/>
    </xf>
    <xf numFmtId="164" fontId="7" fillId="4" borderId="3" xfId="0" applyNumberFormat="1" applyFont="1" applyFill="1" applyBorder="1" applyAlignment="1">
      <alignment horizontal="right" vertical="top" wrapText="1"/>
    </xf>
    <xf numFmtId="49" fontId="11" fillId="0" borderId="3" xfId="0" applyNumberFormat="1" applyFont="1" applyFill="1" applyBorder="1" applyAlignment="1">
      <alignment vertical="center"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center" wrapText="1"/>
    </xf>
    <xf numFmtId="1" fontId="11" fillId="0" borderId="3" xfId="0" applyNumberFormat="1" applyFont="1" applyFill="1" applyBorder="1" applyAlignment="1">
      <alignment horizontal="center" vertical="center" wrapText="1"/>
    </xf>
    <xf numFmtId="164" fontId="5" fillId="0" borderId="3" xfId="0" applyNumberFormat="1" applyFont="1" applyFill="1" applyBorder="1" applyAlignment="1">
      <alignment vertical="center" wrapText="1"/>
    </xf>
    <xf numFmtId="164" fontId="7" fillId="0" borderId="3" xfId="0" applyNumberFormat="1" applyFont="1" applyFill="1" applyBorder="1" applyAlignment="1">
      <alignment vertical="center" wrapText="1"/>
    </xf>
    <xf numFmtId="0" fontId="11" fillId="0" borderId="3" xfId="0" applyFont="1" applyFill="1" applyBorder="1" applyAlignment="1">
      <alignment vertical="center" wrapText="1"/>
    </xf>
    <xf numFmtId="0" fontId="11" fillId="0" borderId="0" xfId="0" applyFont="1" applyFill="1" applyAlignment="1">
      <alignment vertical="center" wrapText="1"/>
    </xf>
    <xf numFmtId="164" fontId="5" fillId="2" borderId="3" xfId="0" applyNumberFormat="1" applyFont="1" applyFill="1" applyBorder="1" applyAlignment="1">
      <alignment vertical="center" wrapText="1"/>
    </xf>
    <xf numFmtId="164" fontId="5" fillId="2" borderId="3" xfId="0" applyNumberFormat="1" applyFont="1" applyFill="1" applyBorder="1" applyAlignment="1">
      <alignment horizontal="right" vertical="top" wrapText="1"/>
    </xf>
    <xf numFmtId="164" fontId="5" fillId="2" borderId="3" xfId="0" applyNumberFormat="1" applyFont="1" applyFill="1" applyBorder="1" applyAlignment="1">
      <alignment vertical="top" wrapText="1"/>
    </xf>
    <xf numFmtId="164" fontId="7" fillId="2" borderId="3" xfId="0" applyNumberFormat="1" applyFont="1" applyFill="1" applyBorder="1" applyAlignment="1">
      <alignment horizontal="right" vertical="top" wrapText="1"/>
    </xf>
    <xf numFmtId="164" fontId="7" fillId="2" borderId="3" xfId="0" applyNumberFormat="1" applyFont="1" applyFill="1" applyBorder="1" applyAlignment="1">
      <alignment vertical="center" wrapText="1"/>
    </xf>
    <xf numFmtId="0" fontId="5" fillId="5" borderId="3" xfId="0" applyFont="1" applyFill="1" applyBorder="1" applyAlignment="1">
      <alignment vertical="top" wrapText="1"/>
    </xf>
    <xf numFmtId="164" fontId="5" fillId="5" borderId="3" xfId="0" applyNumberFormat="1" applyFont="1" applyFill="1" applyBorder="1" applyAlignment="1">
      <alignment horizontal="right" vertical="top" wrapText="1"/>
    </xf>
    <xf numFmtId="164" fontId="7" fillId="5" borderId="3" xfId="0" applyNumberFormat="1" applyFont="1" applyFill="1" applyBorder="1" applyAlignment="1">
      <alignment horizontal="right" vertical="top" wrapText="1"/>
    </xf>
    <xf numFmtId="0" fontId="5" fillId="0" borderId="3" xfId="0" applyFont="1" applyFill="1" applyBorder="1" applyAlignment="1">
      <alignment horizontal="center" vertical="top" wrapText="1"/>
    </xf>
    <xf numFmtId="49" fontId="11" fillId="0" borderId="0" xfId="0" applyNumberFormat="1" applyFont="1" applyFill="1" applyAlignment="1">
      <alignment horizontal="center" vertical="center"/>
    </xf>
    <xf numFmtId="0" fontId="0" fillId="0" borderId="0" xfId="0" applyFill="1" applyAlignment="1">
      <alignment horizontal="left" vertical="top"/>
    </xf>
    <xf numFmtId="164" fontId="0" fillId="0" borderId="0" xfId="0" applyNumberFormat="1" applyFill="1" applyAlignment="1">
      <alignment horizontal="right"/>
    </xf>
    <xf numFmtId="164" fontId="0" fillId="0" borderId="0" xfId="0" applyNumberFormat="1" applyFill="1"/>
    <xf numFmtId="0" fontId="11" fillId="0" borderId="3" xfId="0" applyFont="1" applyFill="1" applyBorder="1" applyAlignment="1">
      <alignment horizontal="left" vertical="center" wrapText="1"/>
    </xf>
    <xf numFmtId="0" fontId="0" fillId="0" borderId="0" xfId="0" applyFill="1" applyAlignment="1">
      <alignment horizontal="left"/>
    </xf>
    <xf numFmtId="0" fontId="5" fillId="2" borderId="3" xfId="0" applyFont="1" applyFill="1" applyBorder="1" applyAlignment="1">
      <alignment vertical="top" wrapText="1"/>
    </xf>
    <xf numFmtId="0" fontId="11" fillId="2" borderId="3"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Fill="1" applyAlignment="1">
      <alignment horizontal="right" vertical="center"/>
    </xf>
    <xf numFmtId="0" fontId="5" fillId="0" borderId="3" xfId="0" applyFont="1" applyFill="1" applyBorder="1" applyAlignment="1">
      <alignment vertical="center" wrapText="1"/>
    </xf>
    <xf numFmtId="0" fontId="5" fillId="0" borderId="8" xfId="0" applyFont="1" applyFill="1" applyBorder="1" applyAlignment="1">
      <alignment vertical="center" wrapText="1"/>
    </xf>
    <xf numFmtId="0" fontId="0" fillId="0" borderId="3" xfId="0" applyFill="1" applyBorder="1"/>
    <xf numFmtId="0" fontId="6" fillId="0" borderId="3" xfId="0" applyFont="1" applyFill="1" applyBorder="1" applyAlignment="1">
      <alignment horizontal="center" vertical="center" wrapText="1"/>
    </xf>
    <xf numFmtId="165" fontId="20" fillId="0" borderId="3" xfId="0" applyNumberFormat="1" applyFont="1" applyFill="1" applyBorder="1" applyAlignment="1">
      <alignment vertical="center"/>
    </xf>
    <xf numFmtId="0" fontId="21" fillId="0" borderId="0" xfId="0" applyFont="1" applyFill="1"/>
    <xf numFmtId="0" fontId="5" fillId="2" borderId="3" xfId="0" applyFont="1" applyFill="1" applyBorder="1" applyAlignment="1">
      <alignment vertical="center" wrapText="1"/>
    </xf>
    <xf numFmtId="165" fontId="5" fillId="2" borderId="3" xfId="0" applyNumberFormat="1" applyFont="1" applyFill="1" applyBorder="1" applyAlignment="1">
      <alignmen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165" fontId="5" fillId="2" borderId="3" xfId="0" applyNumberFormat="1" applyFont="1" applyFill="1" applyBorder="1" applyAlignment="1">
      <alignment horizontal="right" vertical="center" wrapText="1"/>
    </xf>
    <xf numFmtId="165" fontId="5" fillId="2" borderId="8"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left" vertical="center" wrapText="1"/>
    </xf>
    <xf numFmtId="165" fontId="6" fillId="2" borderId="3" xfId="0" applyNumberFormat="1" applyFont="1" applyFill="1" applyBorder="1" applyAlignment="1">
      <alignment vertical="center" wrapText="1"/>
    </xf>
    <xf numFmtId="0" fontId="0" fillId="0" borderId="0" xfId="0" applyFont="1" applyFill="1"/>
    <xf numFmtId="0" fontId="5" fillId="0" borderId="3" xfId="0" applyFont="1" applyFill="1" applyBorder="1" applyAlignment="1">
      <alignment horizontal="left" vertical="center" wrapText="1"/>
    </xf>
    <xf numFmtId="0" fontId="6" fillId="2" borderId="3" xfId="0" applyFont="1" applyFill="1" applyBorder="1" applyAlignment="1">
      <alignment vertical="center" wrapText="1"/>
    </xf>
    <xf numFmtId="165" fontId="20" fillId="2" borderId="3" xfId="0" applyNumberFormat="1" applyFont="1" applyFill="1" applyBorder="1"/>
    <xf numFmtId="165" fontId="6" fillId="0" borderId="3"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165" fontId="5" fillId="0" borderId="3" xfId="0" applyNumberFormat="1" applyFont="1" applyFill="1" applyBorder="1" applyAlignment="1">
      <alignment horizontal="right" vertical="center" wrapText="1"/>
    </xf>
    <xf numFmtId="165" fontId="20" fillId="0" borderId="3" xfId="0" applyNumberFormat="1" applyFont="1" applyFill="1" applyBorder="1"/>
    <xf numFmtId="0" fontId="2" fillId="2" borderId="3" xfId="0" applyFont="1" applyFill="1" applyBorder="1" applyAlignment="1">
      <alignment horizontal="center"/>
    </xf>
    <xf numFmtId="0" fontId="24" fillId="2" borderId="3" xfId="0" applyFont="1" applyFill="1" applyBorder="1" applyAlignment="1">
      <alignment vertical="center" wrapText="1"/>
    </xf>
    <xf numFmtId="0" fontId="24" fillId="2" borderId="3" xfId="0" applyFont="1" applyFill="1" applyBorder="1" applyAlignment="1">
      <alignment horizontal="center" vertical="center" wrapText="1"/>
    </xf>
    <xf numFmtId="165" fontId="24" fillId="2" borderId="3" xfId="0" applyNumberFormat="1" applyFont="1" applyFill="1" applyBorder="1" applyAlignment="1">
      <alignment vertical="center" wrapText="1"/>
    </xf>
    <xf numFmtId="0" fontId="25" fillId="2" borderId="3" xfId="0" applyFont="1" applyFill="1" applyBorder="1" applyAlignment="1">
      <alignment horizontal="left" vertical="center" wrapText="1"/>
    </xf>
    <xf numFmtId="165" fontId="25" fillId="2" borderId="3" xfId="0" applyNumberFormat="1" applyFont="1" applyFill="1" applyBorder="1" applyAlignment="1">
      <alignment vertical="center" wrapText="1"/>
    </xf>
    <xf numFmtId="165" fontId="25" fillId="2" borderId="8" xfId="0" applyNumberFormat="1" applyFont="1" applyFill="1" applyBorder="1" applyAlignment="1">
      <alignment horizontal="right" vertical="center" wrapText="1"/>
    </xf>
    <xf numFmtId="0" fontId="0" fillId="0" borderId="0" xfId="0" applyFill="1" applyAlignment="1"/>
    <xf numFmtId="165" fontId="24" fillId="0" borderId="3" xfId="0" applyNumberFormat="1" applyFont="1" applyFill="1" applyBorder="1" applyAlignment="1">
      <alignment vertical="center" wrapText="1"/>
    </xf>
    <xf numFmtId="2" fontId="25" fillId="2" borderId="4" xfId="0" applyNumberFormat="1" applyFont="1" applyFill="1" applyBorder="1" applyAlignment="1">
      <alignment vertical="center" wrapText="1"/>
    </xf>
    <xf numFmtId="0" fontId="0" fillId="6" borderId="0" xfId="0" applyFill="1"/>
    <xf numFmtId="0" fontId="5" fillId="0" borderId="3" xfId="0" applyFont="1" applyFill="1" applyBorder="1" applyAlignment="1">
      <alignment vertical="top" wrapText="1"/>
    </xf>
    <xf numFmtId="0" fontId="5" fillId="2" borderId="3" xfId="0" applyFont="1" applyFill="1" applyBorder="1" applyAlignment="1">
      <alignment vertical="top" wrapText="1"/>
    </xf>
    <xf numFmtId="0" fontId="25" fillId="2" borderId="7" xfId="0" applyFont="1" applyFill="1" applyBorder="1" applyAlignment="1">
      <alignment horizontal="left" vertical="center" wrapText="1"/>
    </xf>
    <xf numFmtId="2" fontId="25" fillId="2" borderId="3" xfId="0" applyNumberFormat="1" applyFont="1" applyFill="1" applyBorder="1" applyAlignment="1">
      <alignment vertical="center" wrapText="1"/>
    </xf>
    <xf numFmtId="49" fontId="11" fillId="2" borderId="3" xfId="0" applyNumberFormat="1" applyFont="1" applyFill="1" applyBorder="1" applyAlignment="1">
      <alignment vertical="center" wrapText="1"/>
    </xf>
    <xf numFmtId="0" fontId="11" fillId="2" borderId="3" xfId="0" applyFont="1" applyFill="1" applyBorder="1" applyAlignment="1">
      <alignment horizontal="left" vertical="top" wrapText="1"/>
    </xf>
    <xf numFmtId="0" fontId="11" fillId="2" borderId="3" xfId="0" applyFont="1" applyFill="1" applyBorder="1" applyAlignment="1">
      <alignment horizontal="center" vertical="center" wrapText="1"/>
    </xf>
    <xf numFmtId="1" fontId="11" fillId="2" borderId="3" xfId="0" applyNumberFormat="1" applyFont="1" applyFill="1" applyBorder="1" applyAlignment="1">
      <alignment horizontal="center" vertical="center" wrapText="1"/>
    </xf>
    <xf numFmtId="0" fontId="11" fillId="2" borderId="3" xfId="0" applyFont="1" applyFill="1" applyBorder="1" applyAlignment="1">
      <alignment horizontal="left" vertical="center" wrapText="1"/>
    </xf>
    <xf numFmtId="0" fontId="5" fillId="0" borderId="5"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vertical="top" wrapText="1"/>
    </xf>
    <xf numFmtId="0" fontId="0" fillId="2" borderId="0" xfId="0" applyFill="1"/>
    <xf numFmtId="165" fontId="20" fillId="2" borderId="3" xfId="0" applyNumberFormat="1" applyFont="1" applyFill="1" applyBorder="1" applyAlignment="1">
      <alignment vertical="center"/>
    </xf>
    <xf numFmtId="165" fontId="6" fillId="2" borderId="3" xfId="0" applyNumberFormat="1" applyFont="1" applyFill="1" applyBorder="1" applyAlignment="1">
      <alignment horizontal="righ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vertical="top" wrapText="1"/>
    </xf>
    <xf numFmtId="0" fontId="5" fillId="2" borderId="4" xfId="0" applyFont="1" applyFill="1" applyBorder="1" applyAlignment="1">
      <alignment horizontal="left" vertical="center" wrapText="1"/>
    </xf>
    <xf numFmtId="0" fontId="5" fillId="2" borderId="8" xfId="0" applyFont="1" applyFill="1" applyBorder="1" applyAlignment="1">
      <alignment horizontal="left" vertical="center" wrapText="1"/>
    </xf>
    <xf numFmtId="165" fontId="25" fillId="2" borderId="10" xfId="0" applyNumberFormat="1" applyFont="1" applyFill="1" applyBorder="1" applyAlignment="1">
      <alignment horizontal="center" vertical="center" wrapText="1"/>
    </xf>
    <xf numFmtId="2" fontId="25" fillId="2" borderId="4"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vertical="center" wrapText="1"/>
    </xf>
    <xf numFmtId="1" fontId="11" fillId="0" borderId="4"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3" xfId="0" applyFont="1" applyFill="1" applyBorder="1" applyAlignment="1">
      <alignment horizontal="left" vertical="center" wrapText="1"/>
    </xf>
    <xf numFmtId="165" fontId="25" fillId="2" borderId="10" xfId="0" applyNumberFormat="1" applyFont="1" applyFill="1" applyBorder="1" applyAlignment="1">
      <alignment horizontal="center" vertical="center" wrapText="1"/>
    </xf>
    <xf numFmtId="2" fontId="25" fillId="2" borderId="4" xfId="0" applyNumberFormat="1" applyFont="1" applyFill="1" applyBorder="1" applyAlignment="1">
      <alignment horizontal="left" vertical="center" wrapText="1"/>
    </xf>
    <xf numFmtId="0" fontId="5" fillId="2" borderId="4" xfId="0" applyFont="1" applyFill="1" applyBorder="1" applyAlignment="1">
      <alignment horizontal="left" vertical="center" wrapText="1"/>
    </xf>
    <xf numFmtId="2" fontId="25" fillId="2" borderId="3" xfId="0" applyNumberFormat="1" applyFont="1" applyFill="1" applyBorder="1" applyAlignment="1">
      <alignment horizontal="left" vertical="center" wrapText="1"/>
    </xf>
    <xf numFmtId="165" fontId="25" fillId="2" borderId="3" xfId="0" applyNumberFormat="1" applyFont="1" applyFill="1" applyBorder="1" applyAlignment="1">
      <alignment horizontal="center" vertical="center" wrapText="1"/>
    </xf>
    <xf numFmtId="0" fontId="26" fillId="2" borderId="3" xfId="0" applyFont="1" applyFill="1" applyBorder="1" applyAlignment="1">
      <alignment vertical="center" wrapText="1"/>
    </xf>
    <xf numFmtId="0" fontId="11" fillId="0" borderId="4" xfId="0" applyFont="1" applyFill="1" applyBorder="1" applyAlignment="1">
      <alignment vertical="center" wrapText="1"/>
    </xf>
    <xf numFmtId="0" fontId="5" fillId="2" borderId="4" xfId="0" applyFont="1" applyFill="1" applyBorder="1" applyAlignment="1">
      <alignment vertical="top" wrapText="1"/>
    </xf>
    <xf numFmtId="0" fontId="5" fillId="2" borderId="3" xfId="0" applyFont="1" applyFill="1" applyBorder="1" applyAlignment="1">
      <alignment vertical="top" wrapText="1"/>
    </xf>
    <xf numFmtId="0" fontId="5" fillId="0" borderId="3" xfId="0" applyFont="1" applyFill="1" applyBorder="1" applyAlignment="1">
      <alignment vertical="top" wrapText="1"/>
    </xf>
    <xf numFmtId="0" fontId="6" fillId="7" borderId="3" xfId="0" applyFont="1" applyFill="1" applyBorder="1" applyAlignment="1">
      <alignment vertical="top" wrapText="1"/>
    </xf>
    <xf numFmtId="164" fontId="6" fillId="7" borderId="3" xfId="0" applyNumberFormat="1" applyFont="1" applyFill="1" applyBorder="1" applyAlignment="1">
      <alignment horizontal="right" vertical="top" wrapText="1"/>
    </xf>
    <xf numFmtId="164" fontId="10" fillId="7" borderId="3" xfId="0" applyNumberFormat="1" applyFont="1" applyFill="1" applyBorder="1" applyAlignment="1">
      <alignment horizontal="right" vertical="top" wrapText="1"/>
    </xf>
    <xf numFmtId="49" fontId="11" fillId="0" borderId="3" xfId="0" applyNumberFormat="1" applyFont="1" applyFill="1" applyBorder="1" applyAlignment="1">
      <alignment horizontal="left" vertical="center" wrapText="1"/>
    </xf>
    <xf numFmtId="0" fontId="12" fillId="0" borderId="3" xfId="0" applyFont="1" applyFill="1" applyBorder="1" applyAlignment="1">
      <alignment horizontal="left" vertical="top" wrapText="1"/>
    </xf>
    <xf numFmtId="0" fontId="5" fillId="0"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3" xfId="0" applyFont="1" applyFill="1" applyBorder="1" applyAlignment="1">
      <alignment horizontal="left" vertical="center" wrapText="1"/>
    </xf>
    <xf numFmtId="165" fontId="25" fillId="2" borderId="10" xfId="0" applyNumberFormat="1" applyFont="1" applyFill="1" applyBorder="1" applyAlignment="1">
      <alignment horizontal="center" vertical="center" wrapText="1"/>
    </xf>
    <xf numFmtId="2" fontId="25" fillId="2" borderId="4" xfId="0" applyNumberFormat="1" applyFont="1" applyFill="1" applyBorder="1" applyAlignment="1">
      <alignment horizontal="left" vertical="center" wrapText="1"/>
    </xf>
    <xf numFmtId="165" fontId="5" fillId="2" borderId="8" xfId="0" applyNumberFormat="1" applyFont="1" applyFill="1" applyBorder="1" applyAlignment="1">
      <alignment vertical="center" wrapText="1"/>
    </xf>
    <xf numFmtId="49" fontId="11" fillId="0" borderId="4" xfId="0"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165" fontId="25" fillId="2" borderId="10" xfId="0" applyNumberFormat="1" applyFont="1" applyFill="1" applyBorder="1" applyAlignment="1">
      <alignment horizontal="center" vertical="center" wrapText="1"/>
    </xf>
    <xf numFmtId="2" fontId="25" fillId="2" borderId="4" xfId="0" applyNumberFormat="1"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vertical="top" wrapText="1"/>
    </xf>
    <xf numFmtId="0" fontId="5" fillId="3" borderId="3" xfId="0" applyFont="1" applyFill="1" applyBorder="1" applyAlignment="1">
      <alignment vertical="top" wrapText="1"/>
    </xf>
    <xf numFmtId="0" fontId="5" fillId="0" borderId="4"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6" fillId="7" borderId="4" xfId="0" applyFont="1" applyFill="1" applyBorder="1" applyAlignment="1">
      <alignment horizontal="left" vertical="center" wrapText="1"/>
    </xf>
    <xf numFmtId="0" fontId="5" fillId="7"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4" xfId="0" applyFont="1" applyFill="1" applyBorder="1" applyAlignment="1">
      <alignment vertical="top" wrapText="1"/>
    </xf>
    <xf numFmtId="0" fontId="5" fillId="0" borderId="9" xfId="0" applyFont="1" applyFill="1" applyBorder="1" applyAlignment="1">
      <alignment vertical="top" wrapText="1"/>
    </xf>
    <xf numFmtId="0" fontId="5" fillId="0" borderId="4" xfId="0" applyFont="1" applyFill="1" applyBorder="1" applyAlignment="1">
      <alignment horizontal="center" vertical="top" wrapText="1"/>
    </xf>
    <xf numFmtId="0" fontId="5" fillId="0" borderId="9" xfId="0" applyFont="1" applyFill="1" applyBorder="1" applyAlignment="1">
      <alignment horizontal="center" vertical="top" wrapText="1"/>
    </xf>
    <xf numFmtId="49" fontId="8" fillId="7" borderId="3" xfId="0" applyNumberFormat="1" applyFont="1" applyFill="1" applyBorder="1" applyAlignment="1">
      <alignment horizontal="center" vertical="center" wrapText="1"/>
    </xf>
    <xf numFmtId="0" fontId="9" fillId="7" borderId="3" xfId="0" applyFont="1" applyFill="1" applyBorder="1" applyAlignment="1">
      <alignment horizontal="left" vertical="top" wrapText="1"/>
    </xf>
    <xf numFmtId="0" fontId="6" fillId="7" borderId="4" xfId="0" applyFont="1" applyFill="1" applyBorder="1" applyAlignment="1">
      <alignment vertical="top" wrapText="1"/>
    </xf>
    <xf numFmtId="0" fontId="6" fillId="7" borderId="9" xfId="0" applyFont="1" applyFill="1" applyBorder="1" applyAlignment="1">
      <alignment vertical="top" wrapText="1"/>
    </xf>
    <xf numFmtId="0" fontId="6" fillId="7" borderId="3" xfId="0" applyFont="1" applyFill="1" applyBorder="1" applyAlignment="1">
      <alignment horizontal="left" vertical="top" wrapText="1"/>
    </xf>
    <xf numFmtId="0" fontId="6" fillId="7" borderId="3" xfId="0" applyFont="1" applyFill="1" applyBorder="1" applyAlignment="1">
      <alignmen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49" fontId="4" fillId="3" borderId="4" xfId="0" applyNumberFormat="1" applyFon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vertical="top" wrapText="1"/>
    </xf>
    <xf numFmtId="0" fontId="5" fillId="3" borderId="9" xfId="0" applyFont="1" applyFill="1" applyBorder="1" applyAlignment="1">
      <alignment vertical="top" wrapText="1"/>
    </xf>
    <xf numFmtId="0" fontId="5" fillId="3" borderId="3" xfId="0" applyFont="1" applyFill="1" applyBorder="1" applyAlignment="1">
      <alignment vertical="top" wrapText="1"/>
    </xf>
    <xf numFmtId="0" fontId="3" fillId="0" borderId="1" xfId="0" applyFont="1" applyFill="1" applyBorder="1" applyAlignment="1">
      <alignment horizontal="center" wrapText="1"/>
    </xf>
    <xf numFmtId="0" fontId="0" fillId="0" borderId="2" xfId="0" applyBorder="1" applyAlignment="1">
      <alignment horizontal="center" wrapText="1"/>
    </xf>
    <xf numFmtId="49"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8" xfId="0" applyFont="1" applyFill="1" applyBorder="1" applyAlignment="1">
      <alignment vertical="top" wrapText="1"/>
    </xf>
    <xf numFmtId="164" fontId="5" fillId="0" borderId="4" xfId="0" applyNumberFormat="1" applyFont="1" applyFill="1" applyBorder="1" applyAlignment="1">
      <alignment horizontal="center" vertical="top" wrapText="1"/>
    </xf>
    <xf numFmtId="164" fontId="5" fillId="0" borderId="9" xfId="0" applyNumberFormat="1" applyFont="1" applyFill="1" applyBorder="1" applyAlignment="1">
      <alignment horizontal="center" vertical="top" wrapText="1"/>
    </xf>
    <xf numFmtId="164" fontId="5" fillId="0" borderId="5" xfId="0" applyNumberFormat="1" applyFont="1" applyFill="1" applyBorder="1" applyAlignment="1">
      <alignment horizontal="center" vertical="top" wrapText="1"/>
    </xf>
    <xf numFmtId="164" fontId="5" fillId="0" borderId="6" xfId="0" applyNumberFormat="1" applyFont="1" applyFill="1" applyBorder="1" applyAlignment="1">
      <alignment horizontal="center" vertical="top" wrapText="1"/>
    </xf>
    <xf numFmtId="164" fontId="5" fillId="0" borderId="7" xfId="0" applyNumberFormat="1" applyFont="1" applyFill="1" applyBorder="1" applyAlignment="1">
      <alignment horizontal="center" vertical="top" wrapText="1"/>
    </xf>
    <xf numFmtId="0" fontId="5" fillId="2" borderId="4" xfId="0" applyFont="1" applyFill="1" applyBorder="1" applyAlignment="1">
      <alignment horizontal="left" vertical="top" wrapText="1"/>
    </xf>
    <xf numFmtId="0" fontId="5" fillId="2" borderId="9" xfId="0" applyFont="1" applyFill="1" applyBorder="1" applyAlignment="1">
      <alignment horizontal="left" vertical="top" wrapText="1"/>
    </xf>
    <xf numFmtId="49" fontId="4" fillId="5" borderId="4" xfId="0" applyNumberFormat="1" applyFont="1" applyFill="1" applyBorder="1" applyAlignment="1">
      <alignment horizontal="center" vertical="center" wrapText="1"/>
    </xf>
    <xf numFmtId="49" fontId="4" fillId="5" borderId="9" xfId="0" applyNumberFormat="1" applyFont="1" applyFill="1" applyBorder="1" applyAlignment="1">
      <alignment horizontal="center" vertical="center" wrapText="1"/>
    </xf>
    <xf numFmtId="0" fontId="5" fillId="5" borderId="4" xfId="0" applyFont="1" applyFill="1" applyBorder="1" applyAlignment="1">
      <alignment horizontal="left" vertical="top" wrapText="1"/>
    </xf>
    <xf numFmtId="0" fontId="5" fillId="5" borderId="9"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3" xfId="0" applyFont="1" applyFill="1" applyBorder="1" applyAlignment="1">
      <alignment vertical="top"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5" fillId="0" borderId="3" xfId="0" applyFont="1" applyFill="1" applyBorder="1" applyAlignment="1">
      <alignment horizontal="center" vertical="top" wrapText="1"/>
    </xf>
    <xf numFmtId="49" fontId="4" fillId="2" borderId="4"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5" fillId="2" borderId="8" xfId="0" applyFont="1" applyFill="1" applyBorder="1" applyAlignment="1">
      <alignment horizontal="left" vertical="top" wrapText="1"/>
    </xf>
    <xf numFmtId="0" fontId="5" fillId="2" borderId="3" xfId="0" applyFont="1" applyFill="1" applyBorder="1" applyAlignment="1">
      <alignment horizontal="center" vertical="top" wrapText="1"/>
    </xf>
    <xf numFmtId="0" fontId="5" fillId="3" borderId="4"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4" xfId="0" applyFont="1" applyFill="1" applyBorder="1" applyAlignment="1">
      <alignment vertical="top" wrapText="1"/>
    </xf>
    <xf numFmtId="0" fontId="5" fillId="2" borderId="9" xfId="0" applyFont="1" applyFill="1" applyBorder="1" applyAlignment="1">
      <alignment vertical="top" wrapText="1"/>
    </xf>
    <xf numFmtId="0" fontId="5" fillId="2" borderId="3" xfId="0" applyFont="1" applyFill="1" applyBorder="1" applyAlignment="1">
      <alignment horizontal="left" vertical="top" wrapText="1"/>
    </xf>
    <xf numFmtId="0" fontId="5" fillId="2" borderId="3" xfId="0" applyFont="1" applyFill="1" applyBorder="1" applyAlignment="1">
      <alignment vertical="top" wrapText="1"/>
    </xf>
    <xf numFmtId="0" fontId="5" fillId="5" borderId="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8" xfId="0" applyFont="1" applyFill="1" applyBorder="1" applyAlignment="1">
      <alignment horizontal="center" vertical="top"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2" fillId="2" borderId="3" xfId="0" applyFont="1" applyFill="1" applyBorder="1" applyAlignment="1">
      <alignment horizontal="center" vertical="center" wrapText="1"/>
    </xf>
    <xf numFmtId="0" fontId="23" fillId="2" borderId="3" xfId="0" applyFont="1" applyFill="1" applyBorder="1" applyAlignment="1">
      <alignment horizontal="center" vertical="center" wrapText="1"/>
    </xf>
    <xf numFmtId="165" fontId="25" fillId="2" borderId="10" xfId="0" applyNumberFormat="1" applyFont="1" applyFill="1" applyBorder="1" applyAlignment="1">
      <alignment horizontal="center" vertical="center" wrapText="1"/>
    </xf>
    <xf numFmtId="165" fontId="25" fillId="2" borderId="11" xfId="0" applyNumberFormat="1" applyFont="1" applyFill="1" applyBorder="1" applyAlignment="1">
      <alignment horizontal="center" vertical="center" wrapText="1"/>
    </xf>
    <xf numFmtId="2" fontId="25" fillId="2" borderId="4" xfId="0" applyNumberFormat="1" applyFont="1" applyFill="1" applyBorder="1" applyAlignment="1">
      <alignment horizontal="left" vertical="center" wrapText="1"/>
    </xf>
    <xf numFmtId="2" fontId="25" fillId="2" borderId="9"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5"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7" borderId="4" xfId="0" applyFont="1" applyFill="1" applyBorder="1" applyAlignment="1">
      <alignment horizontal="left" vertical="center" wrapText="1"/>
    </xf>
    <xf numFmtId="0" fontId="5" fillId="7" borderId="9" xfId="0" applyFont="1" applyFill="1" applyBorder="1" applyAlignment="1">
      <alignment horizontal="left" vertical="center" wrapText="1"/>
    </xf>
    <xf numFmtId="0" fontId="5" fillId="7" borderId="8"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8">
    <cellStyle name="Обычный" xfId="0" builtinId="0"/>
    <cellStyle name="Обычный 2" xfId="1"/>
    <cellStyle name="Обычный 2 2" xfId="2"/>
    <cellStyle name="Обычный 2 2 2" xfId="3"/>
    <cellStyle name="Обычный 3" xfId="4"/>
    <cellStyle name="Обычный 4" xfId="5"/>
    <cellStyle name="Обычный 5" xfId="6"/>
    <cellStyle name="Обычный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tabSelected="1" view="pageBreakPreview" zoomScale="115" zoomScaleNormal="100" zoomScaleSheetLayoutView="115" workbookViewId="0">
      <pane xSplit="1" ySplit="4" topLeftCell="B5" activePane="bottomRight" state="frozen"/>
      <selection pane="topRight" activeCell="B1" sqref="B1"/>
      <selection pane="bottomLeft" activeCell="A5" sqref="A5"/>
      <selection pane="bottomRight" activeCell="I79" sqref="I79"/>
    </sheetView>
  </sheetViews>
  <sheetFormatPr defaultRowHeight="15" x14ac:dyDescent="0.25"/>
  <cols>
    <col min="1" max="1" width="7.85546875" style="33" customWidth="1"/>
    <col min="2" max="2" width="39.85546875" style="34" customWidth="1"/>
    <col min="3" max="3" width="27.28515625" style="1" customWidth="1"/>
    <col min="4" max="4" width="13.85546875" style="1" customWidth="1"/>
    <col min="5" max="5" width="8.85546875" style="35" bestFit="1" customWidth="1"/>
    <col min="6" max="6" width="8" style="35" customWidth="1"/>
    <col min="7" max="7" width="8" style="35" hidden="1" customWidth="1"/>
    <col min="8" max="8" width="8" style="35" customWidth="1"/>
    <col min="9" max="10" width="7.5703125" style="36" customWidth="1"/>
    <col min="11" max="11" width="9.140625" style="36" customWidth="1"/>
    <col min="12" max="12" width="0.28515625" style="36" hidden="1" customWidth="1"/>
    <col min="13" max="13" width="35" style="38" customWidth="1"/>
    <col min="14" max="14" width="21.42578125" style="1" customWidth="1"/>
    <col min="15" max="245" width="9.140625" style="1"/>
    <col min="246" max="246" width="3.85546875" style="1" customWidth="1"/>
    <col min="247" max="247" width="27.140625" style="1" customWidth="1"/>
    <col min="248" max="248" width="23.85546875" style="1" customWidth="1"/>
    <col min="249" max="249" width="9.140625" style="1"/>
    <col min="250" max="250" width="9.140625" style="1" customWidth="1"/>
    <col min="251" max="251" width="9.140625" style="1"/>
    <col min="252" max="252" width="9.140625" style="1" customWidth="1"/>
    <col min="253" max="255" width="9.140625" style="1"/>
    <col min="256" max="256" width="9.140625" style="1" customWidth="1"/>
    <col min="257" max="257" width="9.140625" style="1"/>
    <col min="258" max="259" width="9.140625" style="1" customWidth="1"/>
    <col min="260" max="260" width="9.140625" style="1"/>
    <col min="261" max="262" width="9.140625" style="1" customWidth="1"/>
    <col min="263" max="263" width="9.140625" style="1"/>
    <col min="264" max="265" width="9.140625" style="1" customWidth="1"/>
    <col min="266" max="266" width="9.140625" style="1"/>
    <col min="267" max="267" width="9.140625" style="1" customWidth="1"/>
    <col min="268" max="268" width="23.85546875" style="1" customWidth="1"/>
    <col min="269" max="269" width="22.42578125" style="1" customWidth="1"/>
    <col min="270" max="501" width="9.140625" style="1"/>
    <col min="502" max="502" width="3.85546875" style="1" customWidth="1"/>
    <col min="503" max="503" width="27.140625" style="1" customWidth="1"/>
    <col min="504" max="504" width="23.85546875" style="1" customWidth="1"/>
    <col min="505" max="505" width="9.140625" style="1"/>
    <col min="506" max="506" width="9.140625" style="1" customWidth="1"/>
    <col min="507" max="507" width="9.140625" style="1"/>
    <col min="508" max="508" width="9.140625" style="1" customWidth="1"/>
    <col min="509" max="511" width="9.140625" style="1"/>
    <col min="512" max="512" width="9.140625" style="1" customWidth="1"/>
    <col min="513" max="513" width="9.140625" style="1"/>
    <col min="514" max="515" width="9.140625" style="1" customWidth="1"/>
    <col min="516" max="516" width="9.140625" style="1"/>
    <col min="517" max="518" width="9.140625" style="1" customWidth="1"/>
    <col min="519" max="519" width="9.140625" style="1"/>
    <col min="520" max="521" width="9.140625" style="1" customWidth="1"/>
    <col min="522" max="522" width="9.140625" style="1"/>
    <col min="523" max="523" width="9.140625" style="1" customWidth="1"/>
    <col min="524" max="524" width="23.85546875" style="1" customWidth="1"/>
    <col min="525" max="525" width="22.42578125" style="1" customWidth="1"/>
    <col min="526" max="757" width="9.140625" style="1"/>
    <col min="758" max="758" width="3.85546875" style="1" customWidth="1"/>
    <col min="759" max="759" width="27.140625" style="1" customWidth="1"/>
    <col min="760" max="760" width="23.85546875" style="1" customWidth="1"/>
    <col min="761" max="761" width="9.140625" style="1"/>
    <col min="762" max="762" width="9.140625" style="1" customWidth="1"/>
    <col min="763" max="763" width="9.140625" style="1"/>
    <col min="764" max="764" width="9.140625" style="1" customWidth="1"/>
    <col min="765" max="767" width="9.140625" style="1"/>
    <col min="768" max="768" width="9.140625" style="1" customWidth="1"/>
    <col min="769" max="769" width="9.140625" style="1"/>
    <col min="770" max="771" width="9.140625" style="1" customWidth="1"/>
    <col min="772" max="772" width="9.140625" style="1"/>
    <col min="773" max="774" width="9.140625" style="1" customWidth="1"/>
    <col min="775" max="775" width="9.140625" style="1"/>
    <col min="776" max="777" width="9.140625" style="1" customWidth="1"/>
    <col min="778" max="778" width="9.140625" style="1"/>
    <col min="779" max="779" width="9.140625" style="1" customWidth="1"/>
    <col min="780" max="780" width="23.85546875" style="1" customWidth="1"/>
    <col min="781" max="781" width="22.42578125" style="1" customWidth="1"/>
    <col min="782" max="1013" width="9.140625" style="1"/>
    <col min="1014" max="1014" width="3.85546875" style="1" customWidth="1"/>
    <col min="1015" max="1015" width="27.140625" style="1" customWidth="1"/>
    <col min="1016" max="1016" width="23.85546875" style="1" customWidth="1"/>
    <col min="1017" max="1017" width="9.140625" style="1"/>
    <col min="1018" max="1018" width="9.140625" style="1" customWidth="1"/>
    <col min="1019" max="1019" width="9.140625" style="1"/>
    <col min="1020" max="1020" width="9.140625" style="1" customWidth="1"/>
    <col min="1021" max="1023" width="9.140625" style="1"/>
    <col min="1024" max="1024" width="9.140625" style="1" customWidth="1"/>
    <col min="1025" max="1025" width="9.140625" style="1"/>
    <col min="1026" max="1027" width="9.140625" style="1" customWidth="1"/>
    <col min="1028" max="1028" width="9.140625" style="1"/>
    <col min="1029" max="1030" width="9.140625" style="1" customWidth="1"/>
    <col min="1031" max="1031" width="9.140625" style="1"/>
    <col min="1032" max="1033" width="9.140625" style="1" customWidth="1"/>
    <col min="1034" max="1034" width="9.140625" style="1"/>
    <col min="1035" max="1035" width="9.140625" style="1" customWidth="1"/>
    <col min="1036" max="1036" width="23.85546875" style="1" customWidth="1"/>
    <col min="1037" max="1037" width="22.42578125" style="1" customWidth="1"/>
    <col min="1038" max="1269" width="9.140625" style="1"/>
    <col min="1270" max="1270" width="3.85546875" style="1" customWidth="1"/>
    <col min="1271" max="1271" width="27.140625" style="1" customWidth="1"/>
    <col min="1272" max="1272" width="23.85546875" style="1" customWidth="1"/>
    <col min="1273" max="1273" width="9.140625" style="1"/>
    <col min="1274" max="1274" width="9.140625" style="1" customWidth="1"/>
    <col min="1275" max="1275" width="9.140625" style="1"/>
    <col min="1276" max="1276" width="9.140625" style="1" customWidth="1"/>
    <col min="1277" max="1279" width="9.140625" style="1"/>
    <col min="1280" max="1280" width="9.140625" style="1" customWidth="1"/>
    <col min="1281" max="1281" width="9.140625" style="1"/>
    <col min="1282" max="1283" width="9.140625" style="1" customWidth="1"/>
    <col min="1284" max="1284" width="9.140625" style="1"/>
    <col min="1285" max="1286" width="9.140625" style="1" customWidth="1"/>
    <col min="1287" max="1287" width="9.140625" style="1"/>
    <col min="1288" max="1289" width="9.140625" style="1" customWidth="1"/>
    <col min="1290" max="1290" width="9.140625" style="1"/>
    <col min="1291" max="1291" width="9.140625" style="1" customWidth="1"/>
    <col min="1292" max="1292" width="23.85546875" style="1" customWidth="1"/>
    <col min="1293" max="1293" width="22.42578125" style="1" customWidth="1"/>
    <col min="1294" max="1525" width="9.140625" style="1"/>
    <col min="1526" max="1526" width="3.85546875" style="1" customWidth="1"/>
    <col min="1527" max="1527" width="27.140625" style="1" customWidth="1"/>
    <col min="1528" max="1528" width="23.85546875" style="1" customWidth="1"/>
    <col min="1529" max="1529" width="9.140625" style="1"/>
    <col min="1530" max="1530" width="9.140625" style="1" customWidth="1"/>
    <col min="1531" max="1531" width="9.140625" style="1"/>
    <col min="1532" max="1532" width="9.140625" style="1" customWidth="1"/>
    <col min="1533" max="1535" width="9.140625" style="1"/>
    <col min="1536" max="1536" width="9.140625" style="1" customWidth="1"/>
    <col min="1537" max="1537" width="9.140625" style="1"/>
    <col min="1538" max="1539" width="9.140625" style="1" customWidth="1"/>
    <col min="1540" max="1540" width="9.140625" style="1"/>
    <col min="1541" max="1542" width="9.140625" style="1" customWidth="1"/>
    <col min="1543" max="1543" width="9.140625" style="1"/>
    <col min="1544" max="1545" width="9.140625" style="1" customWidth="1"/>
    <col min="1546" max="1546" width="9.140625" style="1"/>
    <col min="1547" max="1547" width="9.140625" style="1" customWidth="1"/>
    <col min="1548" max="1548" width="23.85546875" style="1" customWidth="1"/>
    <col min="1549" max="1549" width="22.42578125" style="1" customWidth="1"/>
    <col min="1550" max="1781" width="9.140625" style="1"/>
    <col min="1782" max="1782" width="3.85546875" style="1" customWidth="1"/>
    <col min="1783" max="1783" width="27.140625" style="1" customWidth="1"/>
    <col min="1784" max="1784" width="23.85546875" style="1" customWidth="1"/>
    <col min="1785" max="1785" width="9.140625" style="1"/>
    <col min="1786" max="1786" width="9.140625" style="1" customWidth="1"/>
    <col min="1787" max="1787" width="9.140625" style="1"/>
    <col min="1788" max="1788" width="9.140625" style="1" customWidth="1"/>
    <col min="1789" max="1791" width="9.140625" style="1"/>
    <col min="1792" max="1792" width="9.140625" style="1" customWidth="1"/>
    <col min="1793" max="1793" width="9.140625" style="1"/>
    <col min="1794" max="1795" width="9.140625" style="1" customWidth="1"/>
    <col min="1796" max="1796" width="9.140625" style="1"/>
    <col min="1797" max="1798" width="9.140625" style="1" customWidth="1"/>
    <col min="1799" max="1799" width="9.140625" style="1"/>
    <col min="1800" max="1801" width="9.140625" style="1" customWidth="1"/>
    <col min="1802" max="1802" width="9.140625" style="1"/>
    <col min="1803" max="1803" width="9.140625" style="1" customWidth="1"/>
    <col min="1804" max="1804" width="23.85546875" style="1" customWidth="1"/>
    <col min="1805" max="1805" width="22.42578125" style="1" customWidth="1"/>
    <col min="1806" max="2037" width="9.140625" style="1"/>
    <col min="2038" max="2038" width="3.85546875" style="1" customWidth="1"/>
    <col min="2039" max="2039" width="27.140625" style="1" customWidth="1"/>
    <col min="2040" max="2040" width="23.85546875" style="1" customWidth="1"/>
    <col min="2041" max="2041" width="9.140625" style="1"/>
    <col min="2042" max="2042" width="9.140625" style="1" customWidth="1"/>
    <col min="2043" max="2043" width="9.140625" style="1"/>
    <col min="2044" max="2044" width="9.140625" style="1" customWidth="1"/>
    <col min="2045" max="2047" width="9.140625" style="1"/>
    <col min="2048" max="2048" width="9.140625" style="1" customWidth="1"/>
    <col min="2049" max="2049" width="9.140625" style="1"/>
    <col min="2050" max="2051" width="9.140625" style="1" customWidth="1"/>
    <col min="2052" max="2052" width="9.140625" style="1"/>
    <col min="2053" max="2054" width="9.140625" style="1" customWidth="1"/>
    <col min="2055" max="2055" width="9.140625" style="1"/>
    <col min="2056" max="2057" width="9.140625" style="1" customWidth="1"/>
    <col min="2058" max="2058" width="9.140625" style="1"/>
    <col min="2059" max="2059" width="9.140625" style="1" customWidth="1"/>
    <col min="2060" max="2060" width="23.85546875" style="1" customWidth="1"/>
    <col min="2061" max="2061" width="22.42578125" style="1" customWidth="1"/>
    <col min="2062" max="2293" width="9.140625" style="1"/>
    <col min="2294" max="2294" width="3.85546875" style="1" customWidth="1"/>
    <col min="2295" max="2295" width="27.140625" style="1" customWidth="1"/>
    <col min="2296" max="2296" width="23.85546875" style="1" customWidth="1"/>
    <col min="2297" max="2297" width="9.140625" style="1"/>
    <col min="2298" max="2298" width="9.140625" style="1" customWidth="1"/>
    <col min="2299" max="2299" width="9.140625" style="1"/>
    <col min="2300" max="2300" width="9.140625" style="1" customWidth="1"/>
    <col min="2301" max="2303" width="9.140625" style="1"/>
    <col min="2304" max="2304" width="9.140625" style="1" customWidth="1"/>
    <col min="2305" max="2305" width="9.140625" style="1"/>
    <col min="2306" max="2307" width="9.140625" style="1" customWidth="1"/>
    <col min="2308" max="2308" width="9.140625" style="1"/>
    <col min="2309" max="2310" width="9.140625" style="1" customWidth="1"/>
    <col min="2311" max="2311" width="9.140625" style="1"/>
    <col min="2312" max="2313" width="9.140625" style="1" customWidth="1"/>
    <col min="2314" max="2314" width="9.140625" style="1"/>
    <col min="2315" max="2315" width="9.140625" style="1" customWidth="1"/>
    <col min="2316" max="2316" width="23.85546875" style="1" customWidth="1"/>
    <col min="2317" max="2317" width="22.42578125" style="1" customWidth="1"/>
    <col min="2318" max="2549" width="9.140625" style="1"/>
    <col min="2550" max="2550" width="3.85546875" style="1" customWidth="1"/>
    <col min="2551" max="2551" width="27.140625" style="1" customWidth="1"/>
    <col min="2552" max="2552" width="23.85546875" style="1" customWidth="1"/>
    <col min="2553" max="2553" width="9.140625" style="1"/>
    <col min="2554" max="2554" width="9.140625" style="1" customWidth="1"/>
    <col min="2555" max="2555" width="9.140625" style="1"/>
    <col min="2556" max="2556" width="9.140625" style="1" customWidth="1"/>
    <col min="2557" max="2559" width="9.140625" style="1"/>
    <col min="2560" max="2560" width="9.140625" style="1" customWidth="1"/>
    <col min="2561" max="2561" width="9.140625" style="1"/>
    <col min="2562" max="2563" width="9.140625" style="1" customWidth="1"/>
    <col min="2564" max="2564" width="9.140625" style="1"/>
    <col min="2565" max="2566" width="9.140625" style="1" customWidth="1"/>
    <col min="2567" max="2567" width="9.140625" style="1"/>
    <col min="2568" max="2569" width="9.140625" style="1" customWidth="1"/>
    <col min="2570" max="2570" width="9.140625" style="1"/>
    <col min="2571" max="2571" width="9.140625" style="1" customWidth="1"/>
    <col min="2572" max="2572" width="23.85546875" style="1" customWidth="1"/>
    <col min="2573" max="2573" width="22.42578125" style="1" customWidth="1"/>
    <col min="2574" max="2805" width="9.140625" style="1"/>
    <col min="2806" max="2806" width="3.85546875" style="1" customWidth="1"/>
    <col min="2807" max="2807" width="27.140625" style="1" customWidth="1"/>
    <col min="2808" max="2808" width="23.85546875" style="1" customWidth="1"/>
    <col min="2809" max="2809" width="9.140625" style="1"/>
    <col min="2810" max="2810" width="9.140625" style="1" customWidth="1"/>
    <col min="2811" max="2811" width="9.140625" style="1"/>
    <col min="2812" max="2812" width="9.140625" style="1" customWidth="1"/>
    <col min="2813" max="2815" width="9.140625" style="1"/>
    <col min="2816" max="2816" width="9.140625" style="1" customWidth="1"/>
    <col min="2817" max="2817" width="9.140625" style="1"/>
    <col min="2818" max="2819" width="9.140625" style="1" customWidth="1"/>
    <col min="2820" max="2820" width="9.140625" style="1"/>
    <col min="2821" max="2822" width="9.140625" style="1" customWidth="1"/>
    <col min="2823" max="2823" width="9.140625" style="1"/>
    <col min="2824" max="2825" width="9.140625" style="1" customWidth="1"/>
    <col min="2826" max="2826" width="9.140625" style="1"/>
    <col min="2827" max="2827" width="9.140625" style="1" customWidth="1"/>
    <col min="2828" max="2828" width="23.85546875" style="1" customWidth="1"/>
    <col min="2829" max="2829" width="22.42578125" style="1" customWidth="1"/>
    <col min="2830" max="3061" width="9.140625" style="1"/>
    <col min="3062" max="3062" width="3.85546875" style="1" customWidth="1"/>
    <col min="3063" max="3063" width="27.140625" style="1" customWidth="1"/>
    <col min="3064" max="3064" width="23.85546875" style="1" customWidth="1"/>
    <col min="3065" max="3065" width="9.140625" style="1"/>
    <col min="3066" max="3066" width="9.140625" style="1" customWidth="1"/>
    <col min="3067" max="3067" width="9.140625" style="1"/>
    <col min="3068" max="3068" width="9.140625" style="1" customWidth="1"/>
    <col min="3069" max="3071" width="9.140625" style="1"/>
    <col min="3072" max="3072" width="9.140625" style="1" customWidth="1"/>
    <col min="3073" max="3073" width="9.140625" style="1"/>
    <col min="3074" max="3075" width="9.140625" style="1" customWidth="1"/>
    <col min="3076" max="3076" width="9.140625" style="1"/>
    <col min="3077" max="3078" width="9.140625" style="1" customWidth="1"/>
    <col min="3079" max="3079" width="9.140625" style="1"/>
    <col min="3080" max="3081" width="9.140625" style="1" customWidth="1"/>
    <col min="3082" max="3082" width="9.140625" style="1"/>
    <col min="3083" max="3083" width="9.140625" style="1" customWidth="1"/>
    <col min="3084" max="3084" width="23.85546875" style="1" customWidth="1"/>
    <col min="3085" max="3085" width="22.42578125" style="1" customWidth="1"/>
    <col min="3086" max="3317" width="9.140625" style="1"/>
    <col min="3318" max="3318" width="3.85546875" style="1" customWidth="1"/>
    <col min="3319" max="3319" width="27.140625" style="1" customWidth="1"/>
    <col min="3320" max="3320" width="23.85546875" style="1" customWidth="1"/>
    <col min="3321" max="3321" width="9.140625" style="1"/>
    <col min="3322" max="3322" width="9.140625" style="1" customWidth="1"/>
    <col min="3323" max="3323" width="9.140625" style="1"/>
    <col min="3324" max="3324" width="9.140625" style="1" customWidth="1"/>
    <col min="3325" max="3327" width="9.140625" style="1"/>
    <col min="3328" max="3328" width="9.140625" style="1" customWidth="1"/>
    <col min="3329" max="3329" width="9.140625" style="1"/>
    <col min="3330" max="3331" width="9.140625" style="1" customWidth="1"/>
    <col min="3332" max="3332" width="9.140625" style="1"/>
    <col min="3333" max="3334" width="9.140625" style="1" customWidth="1"/>
    <col min="3335" max="3335" width="9.140625" style="1"/>
    <col min="3336" max="3337" width="9.140625" style="1" customWidth="1"/>
    <col min="3338" max="3338" width="9.140625" style="1"/>
    <col min="3339" max="3339" width="9.140625" style="1" customWidth="1"/>
    <col min="3340" max="3340" width="23.85546875" style="1" customWidth="1"/>
    <col min="3341" max="3341" width="22.42578125" style="1" customWidth="1"/>
    <col min="3342" max="3573" width="9.140625" style="1"/>
    <col min="3574" max="3574" width="3.85546875" style="1" customWidth="1"/>
    <col min="3575" max="3575" width="27.140625" style="1" customWidth="1"/>
    <col min="3576" max="3576" width="23.85546875" style="1" customWidth="1"/>
    <col min="3577" max="3577" width="9.140625" style="1"/>
    <col min="3578" max="3578" width="9.140625" style="1" customWidth="1"/>
    <col min="3579" max="3579" width="9.140625" style="1"/>
    <col min="3580" max="3580" width="9.140625" style="1" customWidth="1"/>
    <col min="3581" max="3583" width="9.140625" style="1"/>
    <col min="3584" max="3584" width="9.140625" style="1" customWidth="1"/>
    <col min="3585" max="3585" width="9.140625" style="1"/>
    <col min="3586" max="3587" width="9.140625" style="1" customWidth="1"/>
    <col min="3588" max="3588" width="9.140625" style="1"/>
    <col min="3589" max="3590" width="9.140625" style="1" customWidth="1"/>
    <col min="3591" max="3591" width="9.140625" style="1"/>
    <col min="3592" max="3593" width="9.140625" style="1" customWidth="1"/>
    <col min="3594" max="3594" width="9.140625" style="1"/>
    <col min="3595" max="3595" width="9.140625" style="1" customWidth="1"/>
    <col min="3596" max="3596" width="23.85546875" style="1" customWidth="1"/>
    <col min="3597" max="3597" width="22.42578125" style="1" customWidth="1"/>
    <col min="3598" max="3829" width="9.140625" style="1"/>
    <col min="3830" max="3830" width="3.85546875" style="1" customWidth="1"/>
    <col min="3831" max="3831" width="27.140625" style="1" customWidth="1"/>
    <col min="3832" max="3832" width="23.85546875" style="1" customWidth="1"/>
    <col min="3833" max="3833" width="9.140625" style="1"/>
    <col min="3834" max="3834" width="9.140625" style="1" customWidth="1"/>
    <col min="3835" max="3835" width="9.140625" style="1"/>
    <col min="3836" max="3836" width="9.140625" style="1" customWidth="1"/>
    <col min="3837" max="3839" width="9.140625" style="1"/>
    <col min="3840" max="3840" width="9.140625" style="1" customWidth="1"/>
    <col min="3841" max="3841" width="9.140625" style="1"/>
    <col min="3842" max="3843" width="9.140625" style="1" customWidth="1"/>
    <col min="3844" max="3844" width="9.140625" style="1"/>
    <col min="3845" max="3846" width="9.140625" style="1" customWidth="1"/>
    <col min="3847" max="3847" width="9.140625" style="1"/>
    <col min="3848" max="3849" width="9.140625" style="1" customWidth="1"/>
    <col min="3850" max="3850" width="9.140625" style="1"/>
    <col min="3851" max="3851" width="9.140625" style="1" customWidth="1"/>
    <col min="3852" max="3852" width="23.85546875" style="1" customWidth="1"/>
    <col min="3853" max="3853" width="22.42578125" style="1" customWidth="1"/>
    <col min="3854" max="4085" width="9.140625" style="1"/>
    <col min="4086" max="4086" width="3.85546875" style="1" customWidth="1"/>
    <col min="4087" max="4087" width="27.140625" style="1" customWidth="1"/>
    <col min="4088" max="4088" width="23.85546875" style="1" customWidth="1"/>
    <col min="4089" max="4089" width="9.140625" style="1"/>
    <col min="4090" max="4090" width="9.140625" style="1" customWidth="1"/>
    <col min="4091" max="4091" width="9.140625" style="1"/>
    <col min="4092" max="4092" width="9.140625" style="1" customWidth="1"/>
    <col min="4093" max="4095" width="9.140625" style="1"/>
    <col min="4096" max="4096" width="9.140625" style="1" customWidth="1"/>
    <col min="4097" max="4097" width="9.140625" style="1"/>
    <col min="4098" max="4099" width="9.140625" style="1" customWidth="1"/>
    <col min="4100" max="4100" width="9.140625" style="1"/>
    <col min="4101" max="4102" width="9.140625" style="1" customWidth="1"/>
    <col min="4103" max="4103" width="9.140625" style="1"/>
    <col min="4104" max="4105" width="9.140625" style="1" customWidth="1"/>
    <col min="4106" max="4106" width="9.140625" style="1"/>
    <col min="4107" max="4107" width="9.140625" style="1" customWidth="1"/>
    <col min="4108" max="4108" width="23.85546875" style="1" customWidth="1"/>
    <col min="4109" max="4109" width="22.42578125" style="1" customWidth="1"/>
    <col min="4110" max="4341" width="9.140625" style="1"/>
    <col min="4342" max="4342" width="3.85546875" style="1" customWidth="1"/>
    <col min="4343" max="4343" width="27.140625" style="1" customWidth="1"/>
    <col min="4344" max="4344" width="23.85546875" style="1" customWidth="1"/>
    <col min="4345" max="4345" width="9.140625" style="1"/>
    <col min="4346" max="4346" width="9.140625" style="1" customWidth="1"/>
    <col min="4347" max="4347" width="9.140625" style="1"/>
    <col min="4348" max="4348" width="9.140625" style="1" customWidth="1"/>
    <col min="4349" max="4351" width="9.140625" style="1"/>
    <col min="4352" max="4352" width="9.140625" style="1" customWidth="1"/>
    <col min="4353" max="4353" width="9.140625" style="1"/>
    <col min="4354" max="4355" width="9.140625" style="1" customWidth="1"/>
    <col min="4356" max="4356" width="9.140625" style="1"/>
    <col min="4357" max="4358" width="9.140625" style="1" customWidth="1"/>
    <col min="4359" max="4359" width="9.140625" style="1"/>
    <col min="4360" max="4361" width="9.140625" style="1" customWidth="1"/>
    <col min="4362" max="4362" width="9.140625" style="1"/>
    <col min="4363" max="4363" width="9.140625" style="1" customWidth="1"/>
    <col min="4364" max="4364" width="23.85546875" style="1" customWidth="1"/>
    <col min="4365" max="4365" width="22.42578125" style="1" customWidth="1"/>
    <col min="4366" max="4597" width="9.140625" style="1"/>
    <col min="4598" max="4598" width="3.85546875" style="1" customWidth="1"/>
    <col min="4599" max="4599" width="27.140625" style="1" customWidth="1"/>
    <col min="4600" max="4600" width="23.85546875" style="1" customWidth="1"/>
    <col min="4601" max="4601" width="9.140625" style="1"/>
    <col min="4602" max="4602" width="9.140625" style="1" customWidth="1"/>
    <col min="4603" max="4603" width="9.140625" style="1"/>
    <col min="4604" max="4604" width="9.140625" style="1" customWidth="1"/>
    <col min="4605" max="4607" width="9.140625" style="1"/>
    <col min="4608" max="4608" width="9.140625" style="1" customWidth="1"/>
    <col min="4609" max="4609" width="9.140625" style="1"/>
    <col min="4610" max="4611" width="9.140625" style="1" customWidth="1"/>
    <col min="4612" max="4612" width="9.140625" style="1"/>
    <col min="4613" max="4614" width="9.140625" style="1" customWidth="1"/>
    <col min="4615" max="4615" width="9.140625" style="1"/>
    <col min="4616" max="4617" width="9.140625" style="1" customWidth="1"/>
    <col min="4618" max="4618" width="9.140625" style="1"/>
    <col min="4619" max="4619" width="9.140625" style="1" customWidth="1"/>
    <col min="4620" max="4620" width="23.85546875" style="1" customWidth="1"/>
    <col min="4621" max="4621" width="22.42578125" style="1" customWidth="1"/>
    <col min="4622" max="4853" width="9.140625" style="1"/>
    <col min="4854" max="4854" width="3.85546875" style="1" customWidth="1"/>
    <col min="4855" max="4855" width="27.140625" style="1" customWidth="1"/>
    <col min="4856" max="4856" width="23.85546875" style="1" customWidth="1"/>
    <col min="4857" max="4857" width="9.140625" style="1"/>
    <col min="4858" max="4858" width="9.140625" style="1" customWidth="1"/>
    <col min="4859" max="4859" width="9.140625" style="1"/>
    <col min="4860" max="4860" width="9.140625" style="1" customWidth="1"/>
    <col min="4861" max="4863" width="9.140625" style="1"/>
    <col min="4864" max="4864" width="9.140625" style="1" customWidth="1"/>
    <col min="4865" max="4865" width="9.140625" style="1"/>
    <col min="4866" max="4867" width="9.140625" style="1" customWidth="1"/>
    <col min="4868" max="4868" width="9.140625" style="1"/>
    <col min="4869" max="4870" width="9.140625" style="1" customWidth="1"/>
    <col min="4871" max="4871" width="9.140625" style="1"/>
    <col min="4872" max="4873" width="9.140625" style="1" customWidth="1"/>
    <col min="4874" max="4874" width="9.140625" style="1"/>
    <col min="4875" max="4875" width="9.140625" style="1" customWidth="1"/>
    <col min="4876" max="4876" width="23.85546875" style="1" customWidth="1"/>
    <col min="4877" max="4877" width="22.42578125" style="1" customWidth="1"/>
    <col min="4878" max="5109" width="9.140625" style="1"/>
    <col min="5110" max="5110" width="3.85546875" style="1" customWidth="1"/>
    <col min="5111" max="5111" width="27.140625" style="1" customWidth="1"/>
    <col min="5112" max="5112" width="23.85546875" style="1" customWidth="1"/>
    <col min="5113" max="5113" width="9.140625" style="1"/>
    <col min="5114" max="5114" width="9.140625" style="1" customWidth="1"/>
    <col min="5115" max="5115" width="9.140625" style="1"/>
    <col min="5116" max="5116" width="9.140625" style="1" customWidth="1"/>
    <col min="5117" max="5119" width="9.140625" style="1"/>
    <col min="5120" max="5120" width="9.140625" style="1" customWidth="1"/>
    <col min="5121" max="5121" width="9.140625" style="1"/>
    <col min="5122" max="5123" width="9.140625" style="1" customWidth="1"/>
    <col min="5124" max="5124" width="9.140625" style="1"/>
    <col min="5125" max="5126" width="9.140625" style="1" customWidth="1"/>
    <col min="5127" max="5127" width="9.140625" style="1"/>
    <col min="5128" max="5129" width="9.140625" style="1" customWidth="1"/>
    <col min="5130" max="5130" width="9.140625" style="1"/>
    <col min="5131" max="5131" width="9.140625" style="1" customWidth="1"/>
    <col min="5132" max="5132" width="23.85546875" style="1" customWidth="1"/>
    <col min="5133" max="5133" width="22.42578125" style="1" customWidth="1"/>
    <col min="5134" max="5365" width="9.140625" style="1"/>
    <col min="5366" max="5366" width="3.85546875" style="1" customWidth="1"/>
    <col min="5367" max="5367" width="27.140625" style="1" customWidth="1"/>
    <col min="5368" max="5368" width="23.85546875" style="1" customWidth="1"/>
    <col min="5369" max="5369" width="9.140625" style="1"/>
    <col min="5370" max="5370" width="9.140625" style="1" customWidth="1"/>
    <col min="5371" max="5371" width="9.140625" style="1"/>
    <col min="5372" max="5372" width="9.140625" style="1" customWidth="1"/>
    <col min="5373" max="5375" width="9.140625" style="1"/>
    <col min="5376" max="5376" width="9.140625" style="1" customWidth="1"/>
    <col min="5377" max="5377" width="9.140625" style="1"/>
    <col min="5378" max="5379" width="9.140625" style="1" customWidth="1"/>
    <col min="5380" max="5380" width="9.140625" style="1"/>
    <col min="5381" max="5382" width="9.140625" style="1" customWidth="1"/>
    <col min="5383" max="5383" width="9.140625" style="1"/>
    <col min="5384" max="5385" width="9.140625" style="1" customWidth="1"/>
    <col min="5386" max="5386" width="9.140625" style="1"/>
    <col min="5387" max="5387" width="9.140625" style="1" customWidth="1"/>
    <col min="5388" max="5388" width="23.85546875" style="1" customWidth="1"/>
    <col min="5389" max="5389" width="22.42578125" style="1" customWidth="1"/>
    <col min="5390" max="5621" width="9.140625" style="1"/>
    <col min="5622" max="5622" width="3.85546875" style="1" customWidth="1"/>
    <col min="5623" max="5623" width="27.140625" style="1" customWidth="1"/>
    <col min="5624" max="5624" width="23.85546875" style="1" customWidth="1"/>
    <col min="5625" max="5625" width="9.140625" style="1"/>
    <col min="5626" max="5626" width="9.140625" style="1" customWidth="1"/>
    <col min="5627" max="5627" width="9.140625" style="1"/>
    <col min="5628" max="5628" width="9.140625" style="1" customWidth="1"/>
    <col min="5629" max="5631" width="9.140625" style="1"/>
    <col min="5632" max="5632" width="9.140625" style="1" customWidth="1"/>
    <col min="5633" max="5633" width="9.140625" style="1"/>
    <col min="5634" max="5635" width="9.140625" style="1" customWidth="1"/>
    <col min="5636" max="5636" width="9.140625" style="1"/>
    <col min="5637" max="5638" width="9.140625" style="1" customWidth="1"/>
    <col min="5639" max="5639" width="9.140625" style="1"/>
    <col min="5640" max="5641" width="9.140625" style="1" customWidth="1"/>
    <col min="5642" max="5642" width="9.140625" style="1"/>
    <col min="5643" max="5643" width="9.140625" style="1" customWidth="1"/>
    <col min="5644" max="5644" width="23.85546875" style="1" customWidth="1"/>
    <col min="5645" max="5645" width="22.42578125" style="1" customWidth="1"/>
    <col min="5646" max="5877" width="9.140625" style="1"/>
    <col min="5878" max="5878" width="3.85546875" style="1" customWidth="1"/>
    <col min="5879" max="5879" width="27.140625" style="1" customWidth="1"/>
    <col min="5880" max="5880" width="23.85546875" style="1" customWidth="1"/>
    <col min="5881" max="5881" width="9.140625" style="1"/>
    <col min="5882" max="5882" width="9.140625" style="1" customWidth="1"/>
    <col min="5883" max="5883" width="9.140625" style="1"/>
    <col min="5884" max="5884" width="9.140625" style="1" customWidth="1"/>
    <col min="5885" max="5887" width="9.140625" style="1"/>
    <col min="5888" max="5888" width="9.140625" style="1" customWidth="1"/>
    <col min="5889" max="5889" width="9.140625" style="1"/>
    <col min="5890" max="5891" width="9.140625" style="1" customWidth="1"/>
    <col min="5892" max="5892" width="9.140625" style="1"/>
    <col min="5893" max="5894" width="9.140625" style="1" customWidth="1"/>
    <col min="5895" max="5895" width="9.140625" style="1"/>
    <col min="5896" max="5897" width="9.140625" style="1" customWidth="1"/>
    <col min="5898" max="5898" width="9.140625" style="1"/>
    <col min="5899" max="5899" width="9.140625" style="1" customWidth="1"/>
    <col min="5900" max="5900" width="23.85546875" style="1" customWidth="1"/>
    <col min="5901" max="5901" width="22.42578125" style="1" customWidth="1"/>
    <col min="5902" max="6133" width="9.140625" style="1"/>
    <col min="6134" max="6134" width="3.85546875" style="1" customWidth="1"/>
    <col min="6135" max="6135" width="27.140625" style="1" customWidth="1"/>
    <col min="6136" max="6136" width="23.85546875" style="1" customWidth="1"/>
    <col min="6137" max="6137" width="9.140625" style="1"/>
    <col min="6138" max="6138" width="9.140625" style="1" customWidth="1"/>
    <col min="6139" max="6139" width="9.140625" style="1"/>
    <col min="6140" max="6140" width="9.140625" style="1" customWidth="1"/>
    <col min="6141" max="6143" width="9.140625" style="1"/>
    <col min="6144" max="6144" width="9.140625" style="1" customWidth="1"/>
    <col min="6145" max="6145" width="9.140625" style="1"/>
    <col min="6146" max="6147" width="9.140625" style="1" customWidth="1"/>
    <col min="6148" max="6148" width="9.140625" style="1"/>
    <col min="6149" max="6150" width="9.140625" style="1" customWidth="1"/>
    <col min="6151" max="6151" width="9.140625" style="1"/>
    <col min="6152" max="6153" width="9.140625" style="1" customWidth="1"/>
    <col min="6154" max="6154" width="9.140625" style="1"/>
    <col min="6155" max="6155" width="9.140625" style="1" customWidth="1"/>
    <col min="6156" max="6156" width="23.85546875" style="1" customWidth="1"/>
    <col min="6157" max="6157" width="22.42578125" style="1" customWidth="1"/>
    <col min="6158" max="6389" width="9.140625" style="1"/>
    <col min="6390" max="6390" width="3.85546875" style="1" customWidth="1"/>
    <col min="6391" max="6391" width="27.140625" style="1" customWidth="1"/>
    <col min="6392" max="6392" width="23.85546875" style="1" customWidth="1"/>
    <col min="6393" max="6393" width="9.140625" style="1"/>
    <col min="6394" max="6394" width="9.140625" style="1" customWidth="1"/>
    <col min="6395" max="6395" width="9.140625" style="1"/>
    <col min="6396" max="6396" width="9.140625" style="1" customWidth="1"/>
    <col min="6397" max="6399" width="9.140625" style="1"/>
    <col min="6400" max="6400" width="9.140625" style="1" customWidth="1"/>
    <col min="6401" max="6401" width="9.140625" style="1"/>
    <col min="6402" max="6403" width="9.140625" style="1" customWidth="1"/>
    <col min="6404" max="6404" width="9.140625" style="1"/>
    <col min="6405" max="6406" width="9.140625" style="1" customWidth="1"/>
    <col min="6407" max="6407" width="9.140625" style="1"/>
    <col min="6408" max="6409" width="9.140625" style="1" customWidth="1"/>
    <col min="6410" max="6410" width="9.140625" style="1"/>
    <col min="6411" max="6411" width="9.140625" style="1" customWidth="1"/>
    <col min="6412" max="6412" width="23.85546875" style="1" customWidth="1"/>
    <col min="6413" max="6413" width="22.42578125" style="1" customWidth="1"/>
    <col min="6414" max="6645" width="9.140625" style="1"/>
    <col min="6646" max="6646" width="3.85546875" style="1" customWidth="1"/>
    <col min="6647" max="6647" width="27.140625" style="1" customWidth="1"/>
    <col min="6648" max="6648" width="23.85546875" style="1" customWidth="1"/>
    <col min="6649" max="6649" width="9.140625" style="1"/>
    <col min="6650" max="6650" width="9.140625" style="1" customWidth="1"/>
    <col min="6651" max="6651" width="9.140625" style="1"/>
    <col min="6652" max="6652" width="9.140625" style="1" customWidth="1"/>
    <col min="6653" max="6655" width="9.140625" style="1"/>
    <col min="6656" max="6656" width="9.140625" style="1" customWidth="1"/>
    <col min="6657" max="6657" width="9.140625" style="1"/>
    <col min="6658" max="6659" width="9.140625" style="1" customWidth="1"/>
    <col min="6660" max="6660" width="9.140625" style="1"/>
    <col min="6661" max="6662" width="9.140625" style="1" customWidth="1"/>
    <col min="6663" max="6663" width="9.140625" style="1"/>
    <col min="6664" max="6665" width="9.140625" style="1" customWidth="1"/>
    <col min="6666" max="6666" width="9.140625" style="1"/>
    <col min="6667" max="6667" width="9.140625" style="1" customWidth="1"/>
    <col min="6668" max="6668" width="23.85546875" style="1" customWidth="1"/>
    <col min="6669" max="6669" width="22.42578125" style="1" customWidth="1"/>
    <col min="6670" max="6901" width="9.140625" style="1"/>
    <col min="6902" max="6902" width="3.85546875" style="1" customWidth="1"/>
    <col min="6903" max="6903" width="27.140625" style="1" customWidth="1"/>
    <col min="6904" max="6904" width="23.85546875" style="1" customWidth="1"/>
    <col min="6905" max="6905" width="9.140625" style="1"/>
    <col min="6906" max="6906" width="9.140625" style="1" customWidth="1"/>
    <col min="6907" max="6907" width="9.140625" style="1"/>
    <col min="6908" max="6908" width="9.140625" style="1" customWidth="1"/>
    <col min="6909" max="6911" width="9.140625" style="1"/>
    <col min="6912" max="6912" width="9.140625" style="1" customWidth="1"/>
    <col min="6913" max="6913" width="9.140625" style="1"/>
    <col min="6914" max="6915" width="9.140625" style="1" customWidth="1"/>
    <col min="6916" max="6916" width="9.140625" style="1"/>
    <col min="6917" max="6918" width="9.140625" style="1" customWidth="1"/>
    <col min="6919" max="6919" width="9.140625" style="1"/>
    <col min="6920" max="6921" width="9.140625" style="1" customWidth="1"/>
    <col min="6922" max="6922" width="9.140625" style="1"/>
    <col min="6923" max="6923" width="9.140625" style="1" customWidth="1"/>
    <col min="6924" max="6924" width="23.85546875" style="1" customWidth="1"/>
    <col min="6925" max="6925" width="22.42578125" style="1" customWidth="1"/>
    <col min="6926" max="7157" width="9.140625" style="1"/>
    <col min="7158" max="7158" width="3.85546875" style="1" customWidth="1"/>
    <col min="7159" max="7159" width="27.140625" style="1" customWidth="1"/>
    <col min="7160" max="7160" width="23.85546875" style="1" customWidth="1"/>
    <col min="7161" max="7161" width="9.140625" style="1"/>
    <col min="7162" max="7162" width="9.140625" style="1" customWidth="1"/>
    <col min="7163" max="7163" width="9.140625" style="1"/>
    <col min="7164" max="7164" width="9.140625" style="1" customWidth="1"/>
    <col min="7165" max="7167" width="9.140625" style="1"/>
    <col min="7168" max="7168" width="9.140625" style="1" customWidth="1"/>
    <col min="7169" max="7169" width="9.140625" style="1"/>
    <col min="7170" max="7171" width="9.140625" style="1" customWidth="1"/>
    <col min="7172" max="7172" width="9.140625" style="1"/>
    <col min="7173" max="7174" width="9.140625" style="1" customWidth="1"/>
    <col min="7175" max="7175" width="9.140625" style="1"/>
    <col min="7176" max="7177" width="9.140625" style="1" customWidth="1"/>
    <col min="7178" max="7178" width="9.140625" style="1"/>
    <col min="7179" max="7179" width="9.140625" style="1" customWidth="1"/>
    <col min="7180" max="7180" width="23.85546875" style="1" customWidth="1"/>
    <col min="7181" max="7181" width="22.42578125" style="1" customWidth="1"/>
    <col min="7182" max="7413" width="9.140625" style="1"/>
    <col min="7414" max="7414" width="3.85546875" style="1" customWidth="1"/>
    <col min="7415" max="7415" width="27.140625" style="1" customWidth="1"/>
    <col min="7416" max="7416" width="23.85546875" style="1" customWidth="1"/>
    <col min="7417" max="7417" width="9.140625" style="1"/>
    <col min="7418" max="7418" width="9.140625" style="1" customWidth="1"/>
    <col min="7419" max="7419" width="9.140625" style="1"/>
    <col min="7420" max="7420" width="9.140625" style="1" customWidth="1"/>
    <col min="7421" max="7423" width="9.140625" style="1"/>
    <col min="7424" max="7424" width="9.140625" style="1" customWidth="1"/>
    <col min="7425" max="7425" width="9.140625" style="1"/>
    <col min="7426" max="7427" width="9.140625" style="1" customWidth="1"/>
    <col min="7428" max="7428" width="9.140625" style="1"/>
    <col min="7429" max="7430" width="9.140625" style="1" customWidth="1"/>
    <col min="7431" max="7431" width="9.140625" style="1"/>
    <col min="7432" max="7433" width="9.140625" style="1" customWidth="1"/>
    <col min="7434" max="7434" width="9.140625" style="1"/>
    <col min="7435" max="7435" width="9.140625" style="1" customWidth="1"/>
    <col min="7436" max="7436" width="23.85546875" style="1" customWidth="1"/>
    <col min="7437" max="7437" width="22.42578125" style="1" customWidth="1"/>
    <col min="7438" max="7669" width="9.140625" style="1"/>
    <col min="7670" max="7670" width="3.85546875" style="1" customWidth="1"/>
    <col min="7671" max="7671" width="27.140625" style="1" customWidth="1"/>
    <col min="7672" max="7672" width="23.85546875" style="1" customWidth="1"/>
    <col min="7673" max="7673" width="9.140625" style="1"/>
    <col min="7674" max="7674" width="9.140625" style="1" customWidth="1"/>
    <col min="7675" max="7675" width="9.140625" style="1"/>
    <col min="7676" max="7676" width="9.140625" style="1" customWidth="1"/>
    <col min="7677" max="7679" width="9.140625" style="1"/>
    <col min="7680" max="7680" width="9.140625" style="1" customWidth="1"/>
    <col min="7681" max="7681" width="9.140625" style="1"/>
    <col min="7682" max="7683" width="9.140625" style="1" customWidth="1"/>
    <col min="7684" max="7684" width="9.140625" style="1"/>
    <col min="7685" max="7686" width="9.140625" style="1" customWidth="1"/>
    <col min="7687" max="7687" width="9.140625" style="1"/>
    <col min="7688" max="7689" width="9.140625" style="1" customWidth="1"/>
    <col min="7690" max="7690" width="9.140625" style="1"/>
    <col min="7691" max="7691" width="9.140625" style="1" customWidth="1"/>
    <col min="7692" max="7692" width="23.85546875" style="1" customWidth="1"/>
    <col min="7693" max="7693" width="22.42578125" style="1" customWidth="1"/>
    <col min="7694" max="7925" width="9.140625" style="1"/>
    <col min="7926" max="7926" width="3.85546875" style="1" customWidth="1"/>
    <col min="7927" max="7927" width="27.140625" style="1" customWidth="1"/>
    <col min="7928" max="7928" width="23.85546875" style="1" customWidth="1"/>
    <col min="7929" max="7929" width="9.140625" style="1"/>
    <col min="7930" max="7930" width="9.140625" style="1" customWidth="1"/>
    <col min="7931" max="7931" width="9.140625" style="1"/>
    <col min="7932" max="7932" width="9.140625" style="1" customWidth="1"/>
    <col min="7933" max="7935" width="9.140625" style="1"/>
    <col min="7936" max="7936" width="9.140625" style="1" customWidth="1"/>
    <col min="7937" max="7937" width="9.140625" style="1"/>
    <col min="7938" max="7939" width="9.140625" style="1" customWidth="1"/>
    <col min="7940" max="7940" width="9.140625" style="1"/>
    <col min="7941" max="7942" width="9.140625" style="1" customWidth="1"/>
    <col min="7943" max="7943" width="9.140625" style="1"/>
    <col min="7944" max="7945" width="9.140625" style="1" customWidth="1"/>
    <col min="7946" max="7946" width="9.140625" style="1"/>
    <col min="7947" max="7947" width="9.140625" style="1" customWidth="1"/>
    <col min="7948" max="7948" width="23.85546875" style="1" customWidth="1"/>
    <col min="7949" max="7949" width="22.42578125" style="1" customWidth="1"/>
    <col min="7950" max="8181" width="9.140625" style="1"/>
    <col min="8182" max="8182" width="3.85546875" style="1" customWidth="1"/>
    <col min="8183" max="8183" width="27.140625" style="1" customWidth="1"/>
    <col min="8184" max="8184" width="23.85546875" style="1" customWidth="1"/>
    <col min="8185" max="8185" width="9.140625" style="1"/>
    <col min="8186" max="8186" width="9.140625" style="1" customWidth="1"/>
    <col min="8187" max="8187" width="9.140625" style="1"/>
    <col min="8188" max="8188" width="9.140625" style="1" customWidth="1"/>
    <col min="8189" max="8191" width="9.140625" style="1"/>
    <col min="8192" max="8192" width="9.140625" style="1" customWidth="1"/>
    <col min="8193" max="8193" width="9.140625" style="1"/>
    <col min="8194" max="8195" width="9.140625" style="1" customWidth="1"/>
    <col min="8196" max="8196" width="9.140625" style="1"/>
    <col min="8197" max="8198" width="9.140625" style="1" customWidth="1"/>
    <col min="8199" max="8199" width="9.140625" style="1"/>
    <col min="8200" max="8201" width="9.140625" style="1" customWidth="1"/>
    <col min="8202" max="8202" width="9.140625" style="1"/>
    <col min="8203" max="8203" width="9.140625" style="1" customWidth="1"/>
    <col min="8204" max="8204" width="23.85546875" style="1" customWidth="1"/>
    <col min="8205" max="8205" width="22.42578125" style="1" customWidth="1"/>
    <col min="8206" max="8437" width="9.140625" style="1"/>
    <col min="8438" max="8438" width="3.85546875" style="1" customWidth="1"/>
    <col min="8439" max="8439" width="27.140625" style="1" customWidth="1"/>
    <col min="8440" max="8440" width="23.85546875" style="1" customWidth="1"/>
    <col min="8441" max="8441" width="9.140625" style="1"/>
    <col min="8442" max="8442" width="9.140625" style="1" customWidth="1"/>
    <col min="8443" max="8443" width="9.140625" style="1"/>
    <col min="8444" max="8444" width="9.140625" style="1" customWidth="1"/>
    <col min="8445" max="8447" width="9.140625" style="1"/>
    <col min="8448" max="8448" width="9.140625" style="1" customWidth="1"/>
    <col min="8449" max="8449" width="9.140625" style="1"/>
    <col min="8450" max="8451" width="9.140625" style="1" customWidth="1"/>
    <col min="8452" max="8452" width="9.140625" style="1"/>
    <col min="8453" max="8454" width="9.140625" style="1" customWidth="1"/>
    <col min="8455" max="8455" width="9.140625" style="1"/>
    <col min="8456" max="8457" width="9.140625" style="1" customWidth="1"/>
    <col min="8458" max="8458" width="9.140625" style="1"/>
    <col min="8459" max="8459" width="9.140625" style="1" customWidth="1"/>
    <col min="8460" max="8460" width="23.85546875" style="1" customWidth="1"/>
    <col min="8461" max="8461" width="22.42578125" style="1" customWidth="1"/>
    <col min="8462" max="8693" width="9.140625" style="1"/>
    <col min="8694" max="8694" width="3.85546875" style="1" customWidth="1"/>
    <col min="8695" max="8695" width="27.140625" style="1" customWidth="1"/>
    <col min="8696" max="8696" width="23.85546875" style="1" customWidth="1"/>
    <col min="8697" max="8697" width="9.140625" style="1"/>
    <col min="8698" max="8698" width="9.140625" style="1" customWidth="1"/>
    <col min="8699" max="8699" width="9.140625" style="1"/>
    <col min="8700" max="8700" width="9.140625" style="1" customWidth="1"/>
    <col min="8701" max="8703" width="9.140625" style="1"/>
    <col min="8704" max="8704" width="9.140625" style="1" customWidth="1"/>
    <col min="8705" max="8705" width="9.140625" style="1"/>
    <col min="8706" max="8707" width="9.140625" style="1" customWidth="1"/>
    <col min="8708" max="8708" width="9.140625" style="1"/>
    <col min="8709" max="8710" width="9.140625" style="1" customWidth="1"/>
    <col min="8711" max="8711" width="9.140625" style="1"/>
    <col min="8712" max="8713" width="9.140625" style="1" customWidth="1"/>
    <col min="8714" max="8714" width="9.140625" style="1"/>
    <col min="8715" max="8715" width="9.140625" style="1" customWidth="1"/>
    <col min="8716" max="8716" width="23.85546875" style="1" customWidth="1"/>
    <col min="8717" max="8717" width="22.42578125" style="1" customWidth="1"/>
    <col min="8718" max="8949" width="9.140625" style="1"/>
    <col min="8950" max="8950" width="3.85546875" style="1" customWidth="1"/>
    <col min="8951" max="8951" width="27.140625" style="1" customWidth="1"/>
    <col min="8952" max="8952" width="23.85546875" style="1" customWidth="1"/>
    <col min="8953" max="8953" width="9.140625" style="1"/>
    <col min="8954" max="8954" width="9.140625" style="1" customWidth="1"/>
    <col min="8955" max="8955" width="9.140625" style="1"/>
    <col min="8956" max="8956" width="9.140625" style="1" customWidth="1"/>
    <col min="8957" max="8959" width="9.140625" style="1"/>
    <col min="8960" max="8960" width="9.140625" style="1" customWidth="1"/>
    <col min="8961" max="8961" width="9.140625" style="1"/>
    <col min="8962" max="8963" width="9.140625" style="1" customWidth="1"/>
    <col min="8964" max="8964" width="9.140625" style="1"/>
    <col min="8965" max="8966" width="9.140625" style="1" customWidth="1"/>
    <col min="8967" max="8967" width="9.140625" style="1"/>
    <col min="8968" max="8969" width="9.140625" style="1" customWidth="1"/>
    <col min="8970" max="8970" width="9.140625" style="1"/>
    <col min="8971" max="8971" width="9.140625" style="1" customWidth="1"/>
    <col min="8972" max="8972" width="23.85546875" style="1" customWidth="1"/>
    <col min="8973" max="8973" width="22.42578125" style="1" customWidth="1"/>
    <col min="8974" max="9205" width="9.140625" style="1"/>
    <col min="9206" max="9206" width="3.85546875" style="1" customWidth="1"/>
    <col min="9207" max="9207" width="27.140625" style="1" customWidth="1"/>
    <col min="9208" max="9208" width="23.85546875" style="1" customWidth="1"/>
    <col min="9209" max="9209" width="9.140625" style="1"/>
    <col min="9210" max="9210" width="9.140625" style="1" customWidth="1"/>
    <col min="9211" max="9211" width="9.140625" style="1"/>
    <col min="9212" max="9212" width="9.140625" style="1" customWidth="1"/>
    <col min="9213" max="9215" width="9.140625" style="1"/>
    <col min="9216" max="9216" width="9.140625" style="1" customWidth="1"/>
    <col min="9217" max="9217" width="9.140625" style="1"/>
    <col min="9218" max="9219" width="9.140625" style="1" customWidth="1"/>
    <col min="9220" max="9220" width="9.140625" style="1"/>
    <col min="9221" max="9222" width="9.140625" style="1" customWidth="1"/>
    <col min="9223" max="9223" width="9.140625" style="1"/>
    <col min="9224" max="9225" width="9.140625" style="1" customWidth="1"/>
    <col min="9226" max="9226" width="9.140625" style="1"/>
    <col min="9227" max="9227" width="9.140625" style="1" customWidth="1"/>
    <col min="9228" max="9228" width="23.85546875" style="1" customWidth="1"/>
    <col min="9229" max="9229" width="22.42578125" style="1" customWidth="1"/>
    <col min="9230" max="9461" width="9.140625" style="1"/>
    <col min="9462" max="9462" width="3.85546875" style="1" customWidth="1"/>
    <col min="9463" max="9463" width="27.140625" style="1" customWidth="1"/>
    <col min="9464" max="9464" width="23.85546875" style="1" customWidth="1"/>
    <col min="9465" max="9465" width="9.140625" style="1"/>
    <col min="9466" max="9466" width="9.140625" style="1" customWidth="1"/>
    <col min="9467" max="9467" width="9.140625" style="1"/>
    <col min="9468" max="9468" width="9.140625" style="1" customWidth="1"/>
    <col min="9469" max="9471" width="9.140625" style="1"/>
    <col min="9472" max="9472" width="9.140625" style="1" customWidth="1"/>
    <col min="9473" max="9473" width="9.140625" style="1"/>
    <col min="9474" max="9475" width="9.140625" style="1" customWidth="1"/>
    <col min="9476" max="9476" width="9.140625" style="1"/>
    <col min="9477" max="9478" width="9.140625" style="1" customWidth="1"/>
    <col min="9479" max="9479" width="9.140625" style="1"/>
    <col min="9480" max="9481" width="9.140625" style="1" customWidth="1"/>
    <col min="9482" max="9482" width="9.140625" style="1"/>
    <col min="9483" max="9483" width="9.140625" style="1" customWidth="1"/>
    <col min="9484" max="9484" width="23.85546875" style="1" customWidth="1"/>
    <col min="9485" max="9485" width="22.42578125" style="1" customWidth="1"/>
    <col min="9486" max="9717" width="9.140625" style="1"/>
    <col min="9718" max="9718" width="3.85546875" style="1" customWidth="1"/>
    <col min="9719" max="9719" width="27.140625" style="1" customWidth="1"/>
    <col min="9720" max="9720" width="23.85546875" style="1" customWidth="1"/>
    <col min="9721" max="9721" width="9.140625" style="1"/>
    <col min="9722" max="9722" width="9.140625" style="1" customWidth="1"/>
    <col min="9723" max="9723" width="9.140625" style="1"/>
    <col min="9724" max="9724" width="9.140625" style="1" customWidth="1"/>
    <col min="9725" max="9727" width="9.140625" style="1"/>
    <col min="9728" max="9728" width="9.140625" style="1" customWidth="1"/>
    <col min="9729" max="9729" width="9.140625" style="1"/>
    <col min="9730" max="9731" width="9.140625" style="1" customWidth="1"/>
    <col min="9732" max="9732" width="9.140625" style="1"/>
    <col min="9733" max="9734" width="9.140625" style="1" customWidth="1"/>
    <col min="9735" max="9735" width="9.140625" style="1"/>
    <col min="9736" max="9737" width="9.140625" style="1" customWidth="1"/>
    <col min="9738" max="9738" width="9.140625" style="1"/>
    <col min="9739" max="9739" width="9.140625" style="1" customWidth="1"/>
    <col min="9740" max="9740" width="23.85546875" style="1" customWidth="1"/>
    <col min="9741" max="9741" width="22.42578125" style="1" customWidth="1"/>
    <col min="9742" max="9973" width="9.140625" style="1"/>
    <col min="9974" max="9974" width="3.85546875" style="1" customWidth="1"/>
    <col min="9975" max="9975" width="27.140625" style="1" customWidth="1"/>
    <col min="9976" max="9976" width="23.85546875" style="1" customWidth="1"/>
    <col min="9977" max="9977" width="9.140625" style="1"/>
    <col min="9978" max="9978" width="9.140625" style="1" customWidth="1"/>
    <col min="9979" max="9979" width="9.140625" style="1"/>
    <col min="9980" max="9980" width="9.140625" style="1" customWidth="1"/>
    <col min="9981" max="9983" width="9.140625" style="1"/>
    <col min="9984" max="9984" width="9.140625" style="1" customWidth="1"/>
    <col min="9985" max="9985" width="9.140625" style="1"/>
    <col min="9986" max="9987" width="9.140625" style="1" customWidth="1"/>
    <col min="9988" max="9988" width="9.140625" style="1"/>
    <col min="9989" max="9990" width="9.140625" style="1" customWidth="1"/>
    <col min="9991" max="9991" width="9.140625" style="1"/>
    <col min="9992" max="9993" width="9.140625" style="1" customWidth="1"/>
    <col min="9994" max="9994" width="9.140625" style="1"/>
    <col min="9995" max="9995" width="9.140625" style="1" customWidth="1"/>
    <col min="9996" max="9996" width="23.85546875" style="1" customWidth="1"/>
    <col min="9997" max="9997" width="22.42578125" style="1" customWidth="1"/>
    <col min="9998" max="10229" width="9.140625" style="1"/>
    <col min="10230" max="10230" width="3.85546875" style="1" customWidth="1"/>
    <col min="10231" max="10231" width="27.140625" style="1" customWidth="1"/>
    <col min="10232" max="10232" width="23.85546875" style="1" customWidth="1"/>
    <col min="10233" max="10233" width="9.140625" style="1"/>
    <col min="10234" max="10234" width="9.140625" style="1" customWidth="1"/>
    <col min="10235" max="10235" width="9.140625" style="1"/>
    <col min="10236" max="10236" width="9.140625" style="1" customWidth="1"/>
    <col min="10237" max="10239" width="9.140625" style="1"/>
    <col min="10240" max="10240" width="9.140625" style="1" customWidth="1"/>
    <col min="10241" max="10241" width="9.140625" style="1"/>
    <col min="10242" max="10243" width="9.140625" style="1" customWidth="1"/>
    <col min="10244" max="10244" width="9.140625" style="1"/>
    <col min="10245" max="10246" width="9.140625" style="1" customWidth="1"/>
    <col min="10247" max="10247" width="9.140625" style="1"/>
    <col min="10248" max="10249" width="9.140625" style="1" customWidth="1"/>
    <col min="10250" max="10250" width="9.140625" style="1"/>
    <col min="10251" max="10251" width="9.140625" style="1" customWidth="1"/>
    <col min="10252" max="10252" width="23.85546875" style="1" customWidth="1"/>
    <col min="10253" max="10253" width="22.42578125" style="1" customWidth="1"/>
    <col min="10254" max="10485" width="9.140625" style="1"/>
    <col min="10486" max="10486" width="3.85546875" style="1" customWidth="1"/>
    <col min="10487" max="10487" width="27.140625" style="1" customWidth="1"/>
    <col min="10488" max="10488" width="23.85546875" style="1" customWidth="1"/>
    <col min="10489" max="10489" width="9.140625" style="1"/>
    <col min="10490" max="10490" width="9.140625" style="1" customWidth="1"/>
    <col min="10491" max="10491" width="9.140625" style="1"/>
    <col min="10492" max="10492" width="9.140625" style="1" customWidth="1"/>
    <col min="10493" max="10495" width="9.140625" style="1"/>
    <col min="10496" max="10496" width="9.140625" style="1" customWidth="1"/>
    <col min="10497" max="10497" width="9.140625" style="1"/>
    <col min="10498" max="10499" width="9.140625" style="1" customWidth="1"/>
    <col min="10500" max="10500" width="9.140625" style="1"/>
    <col min="10501" max="10502" width="9.140625" style="1" customWidth="1"/>
    <col min="10503" max="10503" width="9.140625" style="1"/>
    <col min="10504" max="10505" width="9.140625" style="1" customWidth="1"/>
    <col min="10506" max="10506" width="9.140625" style="1"/>
    <col min="10507" max="10507" width="9.140625" style="1" customWidth="1"/>
    <col min="10508" max="10508" width="23.85546875" style="1" customWidth="1"/>
    <col min="10509" max="10509" width="22.42578125" style="1" customWidth="1"/>
    <col min="10510" max="10741" width="9.140625" style="1"/>
    <col min="10742" max="10742" width="3.85546875" style="1" customWidth="1"/>
    <col min="10743" max="10743" width="27.140625" style="1" customWidth="1"/>
    <col min="10744" max="10744" width="23.85546875" style="1" customWidth="1"/>
    <col min="10745" max="10745" width="9.140625" style="1"/>
    <col min="10746" max="10746" width="9.140625" style="1" customWidth="1"/>
    <col min="10747" max="10747" width="9.140625" style="1"/>
    <col min="10748" max="10748" width="9.140625" style="1" customWidth="1"/>
    <col min="10749" max="10751" width="9.140625" style="1"/>
    <col min="10752" max="10752" width="9.140625" style="1" customWidth="1"/>
    <col min="10753" max="10753" width="9.140625" style="1"/>
    <col min="10754" max="10755" width="9.140625" style="1" customWidth="1"/>
    <col min="10756" max="10756" width="9.140625" style="1"/>
    <col min="10757" max="10758" width="9.140625" style="1" customWidth="1"/>
    <col min="10759" max="10759" width="9.140625" style="1"/>
    <col min="10760" max="10761" width="9.140625" style="1" customWidth="1"/>
    <col min="10762" max="10762" width="9.140625" style="1"/>
    <col min="10763" max="10763" width="9.140625" style="1" customWidth="1"/>
    <col min="10764" max="10764" width="23.85546875" style="1" customWidth="1"/>
    <col min="10765" max="10765" width="22.42578125" style="1" customWidth="1"/>
    <col min="10766" max="10997" width="9.140625" style="1"/>
    <col min="10998" max="10998" width="3.85546875" style="1" customWidth="1"/>
    <col min="10999" max="10999" width="27.140625" style="1" customWidth="1"/>
    <col min="11000" max="11000" width="23.85546875" style="1" customWidth="1"/>
    <col min="11001" max="11001" width="9.140625" style="1"/>
    <col min="11002" max="11002" width="9.140625" style="1" customWidth="1"/>
    <col min="11003" max="11003" width="9.140625" style="1"/>
    <col min="11004" max="11004" width="9.140625" style="1" customWidth="1"/>
    <col min="11005" max="11007" width="9.140625" style="1"/>
    <col min="11008" max="11008" width="9.140625" style="1" customWidth="1"/>
    <col min="11009" max="11009" width="9.140625" style="1"/>
    <col min="11010" max="11011" width="9.140625" style="1" customWidth="1"/>
    <col min="11012" max="11012" width="9.140625" style="1"/>
    <col min="11013" max="11014" width="9.140625" style="1" customWidth="1"/>
    <col min="11015" max="11015" width="9.140625" style="1"/>
    <col min="11016" max="11017" width="9.140625" style="1" customWidth="1"/>
    <col min="11018" max="11018" width="9.140625" style="1"/>
    <col min="11019" max="11019" width="9.140625" style="1" customWidth="1"/>
    <col min="11020" max="11020" width="23.85546875" style="1" customWidth="1"/>
    <col min="11021" max="11021" width="22.42578125" style="1" customWidth="1"/>
    <col min="11022" max="11253" width="9.140625" style="1"/>
    <col min="11254" max="11254" width="3.85546875" style="1" customWidth="1"/>
    <col min="11255" max="11255" width="27.140625" style="1" customWidth="1"/>
    <col min="11256" max="11256" width="23.85546875" style="1" customWidth="1"/>
    <col min="11257" max="11257" width="9.140625" style="1"/>
    <col min="11258" max="11258" width="9.140625" style="1" customWidth="1"/>
    <col min="11259" max="11259" width="9.140625" style="1"/>
    <col min="11260" max="11260" width="9.140625" style="1" customWidth="1"/>
    <col min="11261" max="11263" width="9.140625" style="1"/>
    <col min="11264" max="11264" width="9.140625" style="1" customWidth="1"/>
    <col min="11265" max="11265" width="9.140625" style="1"/>
    <col min="11266" max="11267" width="9.140625" style="1" customWidth="1"/>
    <col min="11268" max="11268" width="9.140625" style="1"/>
    <col min="11269" max="11270" width="9.140625" style="1" customWidth="1"/>
    <col min="11271" max="11271" width="9.140625" style="1"/>
    <col min="11272" max="11273" width="9.140625" style="1" customWidth="1"/>
    <col min="11274" max="11274" width="9.140625" style="1"/>
    <col min="11275" max="11275" width="9.140625" style="1" customWidth="1"/>
    <col min="11276" max="11276" width="23.85546875" style="1" customWidth="1"/>
    <col min="11277" max="11277" width="22.42578125" style="1" customWidth="1"/>
    <col min="11278" max="11509" width="9.140625" style="1"/>
    <col min="11510" max="11510" width="3.85546875" style="1" customWidth="1"/>
    <col min="11511" max="11511" width="27.140625" style="1" customWidth="1"/>
    <col min="11512" max="11512" width="23.85546875" style="1" customWidth="1"/>
    <col min="11513" max="11513" width="9.140625" style="1"/>
    <col min="11514" max="11514" width="9.140625" style="1" customWidth="1"/>
    <col min="11515" max="11515" width="9.140625" style="1"/>
    <col min="11516" max="11516" width="9.140625" style="1" customWidth="1"/>
    <col min="11517" max="11519" width="9.140625" style="1"/>
    <col min="11520" max="11520" width="9.140625" style="1" customWidth="1"/>
    <col min="11521" max="11521" width="9.140625" style="1"/>
    <col min="11522" max="11523" width="9.140625" style="1" customWidth="1"/>
    <col min="11524" max="11524" width="9.140625" style="1"/>
    <col min="11525" max="11526" width="9.140625" style="1" customWidth="1"/>
    <col min="11527" max="11527" width="9.140625" style="1"/>
    <col min="11528" max="11529" width="9.140625" style="1" customWidth="1"/>
    <col min="11530" max="11530" width="9.140625" style="1"/>
    <col min="11531" max="11531" width="9.140625" style="1" customWidth="1"/>
    <col min="11532" max="11532" width="23.85546875" style="1" customWidth="1"/>
    <col min="11533" max="11533" width="22.42578125" style="1" customWidth="1"/>
    <col min="11534" max="11765" width="9.140625" style="1"/>
    <col min="11766" max="11766" width="3.85546875" style="1" customWidth="1"/>
    <col min="11767" max="11767" width="27.140625" style="1" customWidth="1"/>
    <col min="11768" max="11768" width="23.85546875" style="1" customWidth="1"/>
    <col min="11769" max="11769" width="9.140625" style="1"/>
    <col min="11770" max="11770" width="9.140625" style="1" customWidth="1"/>
    <col min="11771" max="11771" width="9.140625" style="1"/>
    <col min="11772" max="11772" width="9.140625" style="1" customWidth="1"/>
    <col min="11773" max="11775" width="9.140625" style="1"/>
    <col min="11776" max="11776" width="9.140625" style="1" customWidth="1"/>
    <col min="11777" max="11777" width="9.140625" style="1"/>
    <col min="11778" max="11779" width="9.140625" style="1" customWidth="1"/>
    <col min="11780" max="11780" width="9.140625" style="1"/>
    <col min="11781" max="11782" width="9.140625" style="1" customWidth="1"/>
    <col min="11783" max="11783" width="9.140625" style="1"/>
    <col min="11784" max="11785" width="9.140625" style="1" customWidth="1"/>
    <col min="11786" max="11786" width="9.140625" style="1"/>
    <col min="11787" max="11787" width="9.140625" style="1" customWidth="1"/>
    <col min="11788" max="11788" width="23.85546875" style="1" customWidth="1"/>
    <col min="11789" max="11789" width="22.42578125" style="1" customWidth="1"/>
    <col min="11790" max="12021" width="9.140625" style="1"/>
    <col min="12022" max="12022" width="3.85546875" style="1" customWidth="1"/>
    <col min="12023" max="12023" width="27.140625" style="1" customWidth="1"/>
    <col min="12024" max="12024" width="23.85546875" style="1" customWidth="1"/>
    <col min="12025" max="12025" width="9.140625" style="1"/>
    <col min="12026" max="12026" width="9.140625" style="1" customWidth="1"/>
    <col min="12027" max="12027" width="9.140625" style="1"/>
    <col min="12028" max="12028" width="9.140625" style="1" customWidth="1"/>
    <col min="12029" max="12031" width="9.140625" style="1"/>
    <col min="12032" max="12032" width="9.140625" style="1" customWidth="1"/>
    <col min="12033" max="12033" width="9.140625" style="1"/>
    <col min="12034" max="12035" width="9.140625" style="1" customWidth="1"/>
    <col min="12036" max="12036" width="9.140625" style="1"/>
    <col min="12037" max="12038" width="9.140625" style="1" customWidth="1"/>
    <col min="12039" max="12039" width="9.140625" style="1"/>
    <col min="12040" max="12041" width="9.140625" style="1" customWidth="1"/>
    <col min="12042" max="12042" width="9.140625" style="1"/>
    <col min="12043" max="12043" width="9.140625" style="1" customWidth="1"/>
    <col min="12044" max="12044" width="23.85546875" style="1" customWidth="1"/>
    <col min="12045" max="12045" width="22.42578125" style="1" customWidth="1"/>
    <col min="12046" max="12277" width="9.140625" style="1"/>
    <col min="12278" max="12278" width="3.85546875" style="1" customWidth="1"/>
    <col min="12279" max="12279" width="27.140625" style="1" customWidth="1"/>
    <col min="12280" max="12280" width="23.85546875" style="1" customWidth="1"/>
    <col min="12281" max="12281" width="9.140625" style="1"/>
    <col min="12282" max="12282" width="9.140625" style="1" customWidth="1"/>
    <col min="12283" max="12283" width="9.140625" style="1"/>
    <col min="12284" max="12284" width="9.140625" style="1" customWidth="1"/>
    <col min="12285" max="12287" width="9.140625" style="1"/>
    <col min="12288" max="12288" width="9.140625" style="1" customWidth="1"/>
    <col min="12289" max="12289" width="9.140625" style="1"/>
    <col min="12290" max="12291" width="9.140625" style="1" customWidth="1"/>
    <col min="12292" max="12292" width="9.140625" style="1"/>
    <col min="12293" max="12294" width="9.140625" style="1" customWidth="1"/>
    <col min="12295" max="12295" width="9.140625" style="1"/>
    <col min="12296" max="12297" width="9.140625" style="1" customWidth="1"/>
    <col min="12298" max="12298" width="9.140625" style="1"/>
    <col min="12299" max="12299" width="9.140625" style="1" customWidth="1"/>
    <col min="12300" max="12300" width="23.85546875" style="1" customWidth="1"/>
    <col min="12301" max="12301" width="22.42578125" style="1" customWidth="1"/>
    <col min="12302" max="12533" width="9.140625" style="1"/>
    <col min="12534" max="12534" width="3.85546875" style="1" customWidth="1"/>
    <col min="12535" max="12535" width="27.140625" style="1" customWidth="1"/>
    <col min="12536" max="12536" width="23.85546875" style="1" customWidth="1"/>
    <col min="12537" max="12537" width="9.140625" style="1"/>
    <col min="12538" max="12538" width="9.140625" style="1" customWidth="1"/>
    <col min="12539" max="12539" width="9.140625" style="1"/>
    <col min="12540" max="12540" width="9.140625" style="1" customWidth="1"/>
    <col min="12541" max="12543" width="9.140625" style="1"/>
    <col min="12544" max="12544" width="9.140625" style="1" customWidth="1"/>
    <col min="12545" max="12545" width="9.140625" style="1"/>
    <col min="12546" max="12547" width="9.140625" style="1" customWidth="1"/>
    <col min="12548" max="12548" width="9.140625" style="1"/>
    <col min="12549" max="12550" width="9.140625" style="1" customWidth="1"/>
    <col min="12551" max="12551" width="9.140625" style="1"/>
    <col min="12552" max="12553" width="9.140625" style="1" customWidth="1"/>
    <col min="12554" max="12554" width="9.140625" style="1"/>
    <col min="12555" max="12555" width="9.140625" style="1" customWidth="1"/>
    <col min="12556" max="12556" width="23.85546875" style="1" customWidth="1"/>
    <col min="12557" max="12557" width="22.42578125" style="1" customWidth="1"/>
    <col min="12558" max="12789" width="9.140625" style="1"/>
    <col min="12790" max="12790" width="3.85546875" style="1" customWidth="1"/>
    <col min="12791" max="12791" width="27.140625" style="1" customWidth="1"/>
    <col min="12792" max="12792" width="23.85546875" style="1" customWidth="1"/>
    <col min="12793" max="12793" width="9.140625" style="1"/>
    <col min="12794" max="12794" width="9.140625" style="1" customWidth="1"/>
    <col min="12795" max="12795" width="9.140625" style="1"/>
    <col min="12796" max="12796" width="9.140625" style="1" customWidth="1"/>
    <col min="12797" max="12799" width="9.140625" style="1"/>
    <col min="12800" max="12800" width="9.140625" style="1" customWidth="1"/>
    <col min="12801" max="12801" width="9.140625" style="1"/>
    <col min="12802" max="12803" width="9.140625" style="1" customWidth="1"/>
    <col min="12804" max="12804" width="9.140625" style="1"/>
    <col min="12805" max="12806" width="9.140625" style="1" customWidth="1"/>
    <col min="12807" max="12807" width="9.140625" style="1"/>
    <col min="12808" max="12809" width="9.140625" style="1" customWidth="1"/>
    <col min="12810" max="12810" width="9.140625" style="1"/>
    <col min="12811" max="12811" width="9.140625" style="1" customWidth="1"/>
    <col min="12812" max="12812" width="23.85546875" style="1" customWidth="1"/>
    <col min="12813" max="12813" width="22.42578125" style="1" customWidth="1"/>
    <col min="12814" max="13045" width="9.140625" style="1"/>
    <col min="13046" max="13046" width="3.85546875" style="1" customWidth="1"/>
    <col min="13047" max="13047" width="27.140625" style="1" customWidth="1"/>
    <col min="13048" max="13048" width="23.85546875" style="1" customWidth="1"/>
    <col min="13049" max="13049" width="9.140625" style="1"/>
    <col min="13050" max="13050" width="9.140625" style="1" customWidth="1"/>
    <col min="13051" max="13051" width="9.140625" style="1"/>
    <col min="13052" max="13052" width="9.140625" style="1" customWidth="1"/>
    <col min="13053" max="13055" width="9.140625" style="1"/>
    <col min="13056" max="13056" width="9.140625" style="1" customWidth="1"/>
    <col min="13057" max="13057" width="9.140625" style="1"/>
    <col min="13058" max="13059" width="9.140625" style="1" customWidth="1"/>
    <col min="13060" max="13060" width="9.140625" style="1"/>
    <col min="13061" max="13062" width="9.140625" style="1" customWidth="1"/>
    <col min="13063" max="13063" width="9.140625" style="1"/>
    <col min="13064" max="13065" width="9.140625" style="1" customWidth="1"/>
    <col min="13066" max="13066" width="9.140625" style="1"/>
    <col min="13067" max="13067" width="9.140625" style="1" customWidth="1"/>
    <col min="13068" max="13068" width="23.85546875" style="1" customWidth="1"/>
    <col min="13069" max="13069" width="22.42578125" style="1" customWidth="1"/>
    <col min="13070" max="13301" width="9.140625" style="1"/>
    <col min="13302" max="13302" width="3.85546875" style="1" customWidth="1"/>
    <col min="13303" max="13303" width="27.140625" style="1" customWidth="1"/>
    <col min="13304" max="13304" width="23.85546875" style="1" customWidth="1"/>
    <col min="13305" max="13305" width="9.140625" style="1"/>
    <col min="13306" max="13306" width="9.140625" style="1" customWidth="1"/>
    <col min="13307" max="13307" width="9.140625" style="1"/>
    <col min="13308" max="13308" width="9.140625" style="1" customWidth="1"/>
    <col min="13309" max="13311" width="9.140625" style="1"/>
    <col min="13312" max="13312" width="9.140625" style="1" customWidth="1"/>
    <col min="13313" max="13313" width="9.140625" style="1"/>
    <col min="13314" max="13315" width="9.140625" style="1" customWidth="1"/>
    <col min="13316" max="13316" width="9.140625" style="1"/>
    <col min="13317" max="13318" width="9.140625" style="1" customWidth="1"/>
    <col min="13319" max="13319" width="9.140625" style="1"/>
    <col min="13320" max="13321" width="9.140625" style="1" customWidth="1"/>
    <col min="13322" max="13322" width="9.140625" style="1"/>
    <col min="13323" max="13323" width="9.140625" style="1" customWidth="1"/>
    <col min="13324" max="13324" width="23.85546875" style="1" customWidth="1"/>
    <col min="13325" max="13325" width="22.42578125" style="1" customWidth="1"/>
    <col min="13326" max="13557" width="9.140625" style="1"/>
    <col min="13558" max="13558" width="3.85546875" style="1" customWidth="1"/>
    <col min="13559" max="13559" width="27.140625" style="1" customWidth="1"/>
    <col min="13560" max="13560" width="23.85546875" style="1" customWidth="1"/>
    <col min="13561" max="13561" width="9.140625" style="1"/>
    <col min="13562" max="13562" width="9.140625" style="1" customWidth="1"/>
    <col min="13563" max="13563" width="9.140625" style="1"/>
    <col min="13564" max="13564" width="9.140625" style="1" customWidth="1"/>
    <col min="13565" max="13567" width="9.140625" style="1"/>
    <col min="13568" max="13568" width="9.140625" style="1" customWidth="1"/>
    <col min="13569" max="13569" width="9.140625" style="1"/>
    <col min="13570" max="13571" width="9.140625" style="1" customWidth="1"/>
    <col min="13572" max="13572" width="9.140625" style="1"/>
    <col min="13573" max="13574" width="9.140625" style="1" customWidth="1"/>
    <col min="13575" max="13575" width="9.140625" style="1"/>
    <col min="13576" max="13577" width="9.140625" style="1" customWidth="1"/>
    <col min="13578" max="13578" width="9.140625" style="1"/>
    <col min="13579" max="13579" width="9.140625" style="1" customWidth="1"/>
    <col min="13580" max="13580" width="23.85546875" style="1" customWidth="1"/>
    <col min="13581" max="13581" width="22.42578125" style="1" customWidth="1"/>
    <col min="13582" max="13813" width="9.140625" style="1"/>
    <col min="13814" max="13814" width="3.85546875" style="1" customWidth="1"/>
    <col min="13815" max="13815" width="27.140625" style="1" customWidth="1"/>
    <col min="13816" max="13816" width="23.85546875" style="1" customWidth="1"/>
    <col min="13817" max="13817" width="9.140625" style="1"/>
    <col min="13818" max="13818" width="9.140625" style="1" customWidth="1"/>
    <col min="13819" max="13819" width="9.140625" style="1"/>
    <col min="13820" max="13820" width="9.140625" style="1" customWidth="1"/>
    <col min="13821" max="13823" width="9.140625" style="1"/>
    <col min="13824" max="13824" width="9.140625" style="1" customWidth="1"/>
    <col min="13825" max="13825" width="9.140625" style="1"/>
    <col min="13826" max="13827" width="9.140625" style="1" customWidth="1"/>
    <col min="13828" max="13828" width="9.140625" style="1"/>
    <col min="13829" max="13830" width="9.140625" style="1" customWidth="1"/>
    <col min="13831" max="13831" width="9.140625" style="1"/>
    <col min="13832" max="13833" width="9.140625" style="1" customWidth="1"/>
    <col min="13834" max="13834" width="9.140625" style="1"/>
    <col min="13835" max="13835" width="9.140625" style="1" customWidth="1"/>
    <col min="13836" max="13836" width="23.85546875" style="1" customWidth="1"/>
    <col min="13837" max="13837" width="22.42578125" style="1" customWidth="1"/>
    <col min="13838" max="14069" width="9.140625" style="1"/>
    <col min="14070" max="14070" width="3.85546875" style="1" customWidth="1"/>
    <col min="14071" max="14071" width="27.140625" style="1" customWidth="1"/>
    <col min="14072" max="14072" width="23.85546875" style="1" customWidth="1"/>
    <col min="14073" max="14073" width="9.140625" style="1"/>
    <col min="14074" max="14074" width="9.140625" style="1" customWidth="1"/>
    <col min="14075" max="14075" width="9.140625" style="1"/>
    <col min="14076" max="14076" width="9.140625" style="1" customWidth="1"/>
    <col min="14077" max="14079" width="9.140625" style="1"/>
    <col min="14080" max="14080" width="9.140625" style="1" customWidth="1"/>
    <col min="14081" max="14081" width="9.140625" style="1"/>
    <col min="14082" max="14083" width="9.140625" style="1" customWidth="1"/>
    <col min="14084" max="14084" width="9.140625" style="1"/>
    <col min="14085" max="14086" width="9.140625" style="1" customWidth="1"/>
    <col min="14087" max="14087" width="9.140625" style="1"/>
    <col min="14088" max="14089" width="9.140625" style="1" customWidth="1"/>
    <col min="14090" max="14090" width="9.140625" style="1"/>
    <col min="14091" max="14091" width="9.140625" style="1" customWidth="1"/>
    <col min="14092" max="14092" width="23.85546875" style="1" customWidth="1"/>
    <col min="14093" max="14093" width="22.42578125" style="1" customWidth="1"/>
    <col min="14094" max="14325" width="9.140625" style="1"/>
    <col min="14326" max="14326" width="3.85546875" style="1" customWidth="1"/>
    <col min="14327" max="14327" width="27.140625" style="1" customWidth="1"/>
    <col min="14328" max="14328" width="23.85546875" style="1" customWidth="1"/>
    <col min="14329" max="14329" width="9.140625" style="1"/>
    <col min="14330" max="14330" width="9.140625" style="1" customWidth="1"/>
    <col min="14331" max="14331" width="9.140625" style="1"/>
    <col min="14332" max="14332" width="9.140625" style="1" customWidth="1"/>
    <col min="14333" max="14335" width="9.140625" style="1"/>
    <col min="14336" max="14336" width="9.140625" style="1" customWidth="1"/>
    <col min="14337" max="14337" width="9.140625" style="1"/>
    <col min="14338" max="14339" width="9.140625" style="1" customWidth="1"/>
    <col min="14340" max="14340" width="9.140625" style="1"/>
    <col min="14341" max="14342" width="9.140625" style="1" customWidth="1"/>
    <col min="14343" max="14343" width="9.140625" style="1"/>
    <col min="14344" max="14345" width="9.140625" style="1" customWidth="1"/>
    <col min="14346" max="14346" width="9.140625" style="1"/>
    <col min="14347" max="14347" width="9.140625" style="1" customWidth="1"/>
    <col min="14348" max="14348" width="23.85546875" style="1" customWidth="1"/>
    <col min="14349" max="14349" width="22.42578125" style="1" customWidth="1"/>
    <col min="14350" max="14581" width="9.140625" style="1"/>
    <col min="14582" max="14582" width="3.85546875" style="1" customWidth="1"/>
    <col min="14583" max="14583" width="27.140625" style="1" customWidth="1"/>
    <col min="14584" max="14584" width="23.85546875" style="1" customWidth="1"/>
    <col min="14585" max="14585" width="9.140625" style="1"/>
    <col min="14586" max="14586" width="9.140625" style="1" customWidth="1"/>
    <col min="14587" max="14587" width="9.140625" style="1"/>
    <col min="14588" max="14588" width="9.140625" style="1" customWidth="1"/>
    <col min="14589" max="14591" width="9.140625" style="1"/>
    <col min="14592" max="14592" width="9.140625" style="1" customWidth="1"/>
    <col min="14593" max="14593" width="9.140625" style="1"/>
    <col min="14594" max="14595" width="9.140625" style="1" customWidth="1"/>
    <col min="14596" max="14596" width="9.140625" style="1"/>
    <col min="14597" max="14598" width="9.140625" style="1" customWidth="1"/>
    <col min="14599" max="14599" width="9.140625" style="1"/>
    <col min="14600" max="14601" width="9.140625" style="1" customWidth="1"/>
    <col min="14602" max="14602" width="9.140625" style="1"/>
    <col min="14603" max="14603" width="9.140625" style="1" customWidth="1"/>
    <col min="14604" max="14604" width="23.85546875" style="1" customWidth="1"/>
    <col min="14605" max="14605" width="22.42578125" style="1" customWidth="1"/>
    <col min="14606" max="14837" width="9.140625" style="1"/>
    <col min="14838" max="14838" width="3.85546875" style="1" customWidth="1"/>
    <col min="14839" max="14839" width="27.140625" style="1" customWidth="1"/>
    <col min="14840" max="14840" width="23.85546875" style="1" customWidth="1"/>
    <col min="14841" max="14841" width="9.140625" style="1"/>
    <col min="14842" max="14842" width="9.140625" style="1" customWidth="1"/>
    <col min="14843" max="14843" width="9.140625" style="1"/>
    <col min="14844" max="14844" width="9.140625" style="1" customWidth="1"/>
    <col min="14845" max="14847" width="9.140625" style="1"/>
    <col min="14848" max="14848" width="9.140625" style="1" customWidth="1"/>
    <col min="14849" max="14849" width="9.140625" style="1"/>
    <col min="14850" max="14851" width="9.140625" style="1" customWidth="1"/>
    <col min="14852" max="14852" width="9.140625" style="1"/>
    <col min="14853" max="14854" width="9.140625" style="1" customWidth="1"/>
    <col min="14855" max="14855" width="9.140625" style="1"/>
    <col min="14856" max="14857" width="9.140625" style="1" customWidth="1"/>
    <col min="14858" max="14858" width="9.140625" style="1"/>
    <col min="14859" max="14859" width="9.140625" style="1" customWidth="1"/>
    <col min="14860" max="14860" width="23.85546875" style="1" customWidth="1"/>
    <col min="14861" max="14861" width="22.42578125" style="1" customWidth="1"/>
    <col min="14862" max="15093" width="9.140625" style="1"/>
    <col min="15094" max="15094" width="3.85546875" style="1" customWidth="1"/>
    <col min="15095" max="15095" width="27.140625" style="1" customWidth="1"/>
    <col min="15096" max="15096" width="23.85546875" style="1" customWidth="1"/>
    <col min="15097" max="15097" width="9.140625" style="1"/>
    <col min="15098" max="15098" width="9.140625" style="1" customWidth="1"/>
    <col min="15099" max="15099" width="9.140625" style="1"/>
    <col min="15100" max="15100" width="9.140625" style="1" customWidth="1"/>
    <col min="15101" max="15103" width="9.140625" style="1"/>
    <col min="15104" max="15104" width="9.140625" style="1" customWidth="1"/>
    <col min="15105" max="15105" width="9.140625" style="1"/>
    <col min="15106" max="15107" width="9.140625" style="1" customWidth="1"/>
    <col min="15108" max="15108" width="9.140625" style="1"/>
    <col min="15109" max="15110" width="9.140625" style="1" customWidth="1"/>
    <col min="15111" max="15111" width="9.140625" style="1"/>
    <col min="15112" max="15113" width="9.140625" style="1" customWidth="1"/>
    <col min="15114" max="15114" width="9.140625" style="1"/>
    <col min="15115" max="15115" width="9.140625" style="1" customWidth="1"/>
    <col min="15116" max="15116" width="23.85546875" style="1" customWidth="1"/>
    <col min="15117" max="15117" width="22.42578125" style="1" customWidth="1"/>
    <col min="15118" max="15349" width="9.140625" style="1"/>
    <col min="15350" max="15350" width="3.85546875" style="1" customWidth="1"/>
    <col min="15351" max="15351" width="27.140625" style="1" customWidth="1"/>
    <col min="15352" max="15352" width="23.85546875" style="1" customWidth="1"/>
    <col min="15353" max="15353" width="9.140625" style="1"/>
    <col min="15354" max="15354" width="9.140625" style="1" customWidth="1"/>
    <col min="15355" max="15355" width="9.140625" style="1"/>
    <col min="15356" max="15356" width="9.140625" style="1" customWidth="1"/>
    <col min="15357" max="15359" width="9.140625" style="1"/>
    <col min="15360" max="15360" width="9.140625" style="1" customWidth="1"/>
    <col min="15361" max="15361" width="9.140625" style="1"/>
    <col min="15362" max="15363" width="9.140625" style="1" customWidth="1"/>
    <col min="15364" max="15364" width="9.140625" style="1"/>
    <col min="15365" max="15366" width="9.140625" style="1" customWidth="1"/>
    <col min="15367" max="15367" width="9.140625" style="1"/>
    <col min="15368" max="15369" width="9.140625" style="1" customWidth="1"/>
    <col min="15370" max="15370" width="9.140625" style="1"/>
    <col min="15371" max="15371" width="9.140625" style="1" customWidth="1"/>
    <col min="15372" max="15372" width="23.85546875" style="1" customWidth="1"/>
    <col min="15373" max="15373" width="22.42578125" style="1" customWidth="1"/>
    <col min="15374" max="15605" width="9.140625" style="1"/>
    <col min="15606" max="15606" width="3.85546875" style="1" customWidth="1"/>
    <col min="15607" max="15607" width="27.140625" style="1" customWidth="1"/>
    <col min="15608" max="15608" width="23.85546875" style="1" customWidth="1"/>
    <col min="15609" max="15609" width="9.140625" style="1"/>
    <col min="15610" max="15610" width="9.140625" style="1" customWidth="1"/>
    <col min="15611" max="15611" width="9.140625" style="1"/>
    <col min="15612" max="15612" width="9.140625" style="1" customWidth="1"/>
    <col min="15613" max="15615" width="9.140625" style="1"/>
    <col min="15616" max="15616" width="9.140625" style="1" customWidth="1"/>
    <col min="15617" max="15617" width="9.140625" style="1"/>
    <col min="15618" max="15619" width="9.140625" style="1" customWidth="1"/>
    <col min="15620" max="15620" width="9.140625" style="1"/>
    <col min="15621" max="15622" width="9.140625" style="1" customWidth="1"/>
    <col min="15623" max="15623" width="9.140625" style="1"/>
    <col min="15624" max="15625" width="9.140625" style="1" customWidth="1"/>
    <col min="15626" max="15626" width="9.140625" style="1"/>
    <col min="15627" max="15627" width="9.140625" style="1" customWidth="1"/>
    <col min="15628" max="15628" width="23.85546875" style="1" customWidth="1"/>
    <col min="15629" max="15629" width="22.42578125" style="1" customWidth="1"/>
    <col min="15630" max="15861" width="9.140625" style="1"/>
    <col min="15862" max="15862" width="3.85546875" style="1" customWidth="1"/>
    <col min="15863" max="15863" width="27.140625" style="1" customWidth="1"/>
    <col min="15864" max="15864" width="23.85546875" style="1" customWidth="1"/>
    <col min="15865" max="15865" width="9.140625" style="1"/>
    <col min="15866" max="15866" width="9.140625" style="1" customWidth="1"/>
    <col min="15867" max="15867" width="9.140625" style="1"/>
    <col min="15868" max="15868" width="9.140625" style="1" customWidth="1"/>
    <col min="15869" max="15871" width="9.140625" style="1"/>
    <col min="15872" max="15872" width="9.140625" style="1" customWidth="1"/>
    <col min="15873" max="15873" width="9.140625" style="1"/>
    <col min="15874" max="15875" width="9.140625" style="1" customWidth="1"/>
    <col min="15876" max="15876" width="9.140625" style="1"/>
    <col min="15877" max="15878" width="9.140625" style="1" customWidth="1"/>
    <col min="15879" max="15879" width="9.140625" style="1"/>
    <col min="15880" max="15881" width="9.140625" style="1" customWidth="1"/>
    <col min="15882" max="15882" width="9.140625" style="1"/>
    <col min="15883" max="15883" width="9.140625" style="1" customWidth="1"/>
    <col min="15884" max="15884" width="23.85546875" style="1" customWidth="1"/>
    <col min="15885" max="15885" width="22.42578125" style="1" customWidth="1"/>
    <col min="15886" max="16117" width="9.140625" style="1"/>
    <col min="16118" max="16118" width="3.85546875" style="1" customWidth="1"/>
    <col min="16119" max="16119" width="27.140625" style="1" customWidth="1"/>
    <col min="16120" max="16120" width="23.85546875" style="1" customWidth="1"/>
    <col min="16121" max="16121" width="9.140625" style="1"/>
    <col min="16122" max="16122" width="9.140625" style="1" customWidth="1"/>
    <col min="16123" max="16123" width="9.140625" style="1"/>
    <col min="16124" max="16124" width="9.140625" style="1" customWidth="1"/>
    <col min="16125" max="16127" width="9.140625" style="1"/>
    <col min="16128" max="16128" width="9.140625" style="1" customWidth="1"/>
    <col min="16129" max="16129" width="9.140625" style="1"/>
    <col min="16130" max="16131" width="9.140625" style="1" customWidth="1"/>
    <col min="16132" max="16132" width="9.140625" style="1"/>
    <col min="16133" max="16134" width="9.140625" style="1" customWidth="1"/>
    <col min="16135" max="16135" width="9.140625" style="1"/>
    <col min="16136" max="16137" width="9.140625" style="1" customWidth="1"/>
    <col min="16138" max="16138" width="9.140625" style="1"/>
    <col min="16139" max="16139" width="9.140625" style="1" customWidth="1"/>
    <col min="16140" max="16140" width="23.85546875" style="1" customWidth="1"/>
    <col min="16141" max="16141" width="22.42578125" style="1" customWidth="1"/>
    <col min="16142" max="16384" width="9.140625" style="1"/>
  </cols>
  <sheetData>
    <row r="1" spans="1:14" ht="53.25" customHeight="1" x14ac:dyDescent="0.3">
      <c r="A1" s="170" t="s">
        <v>120</v>
      </c>
      <c r="B1" s="171"/>
      <c r="C1" s="171"/>
      <c r="D1" s="171"/>
      <c r="E1" s="171"/>
      <c r="F1" s="171"/>
      <c r="G1" s="171"/>
      <c r="H1" s="171"/>
      <c r="I1" s="171"/>
      <c r="J1" s="171"/>
      <c r="K1" s="171"/>
      <c r="L1" s="171"/>
      <c r="M1" s="171"/>
      <c r="N1" s="171"/>
    </row>
    <row r="2" spans="1:14" ht="39" customHeight="1" x14ac:dyDescent="0.25">
      <c r="A2" s="172" t="s">
        <v>0</v>
      </c>
      <c r="B2" s="173" t="s">
        <v>1</v>
      </c>
      <c r="C2" s="174" t="s">
        <v>2</v>
      </c>
      <c r="D2" s="152" t="s">
        <v>3</v>
      </c>
      <c r="E2" s="176" t="s">
        <v>4</v>
      </c>
      <c r="F2" s="178" t="s">
        <v>176</v>
      </c>
      <c r="G2" s="179"/>
      <c r="H2" s="179"/>
      <c r="I2" s="179"/>
      <c r="J2" s="179"/>
      <c r="K2" s="180"/>
      <c r="L2" s="3"/>
      <c r="M2" s="173" t="s">
        <v>5</v>
      </c>
      <c r="N2" s="174" t="s">
        <v>6</v>
      </c>
    </row>
    <row r="3" spans="1:14" ht="40.5" customHeight="1" x14ac:dyDescent="0.25">
      <c r="A3" s="172"/>
      <c r="B3" s="173"/>
      <c r="C3" s="174"/>
      <c r="D3" s="175"/>
      <c r="E3" s="177"/>
      <c r="F3" s="8" t="s">
        <v>207</v>
      </c>
      <c r="G3" s="8" t="s">
        <v>7</v>
      </c>
      <c r="H3" s="8" t="s">
        <v>8</v>
      </c>
      <c r="I3" s="8" t="s">
        <v>150</v>
      </c>
      <c r="J3" s="8" t="s">
        <v>181</v>
      </c>
      <c r="K3" s="8" t="s">
        <v>182</v>
      </c>
      <c r="L3" s="3"/>
      <c r="M3" s="173"/>
      <c r="N3" s="174"/>
    </row>
    <row r="4" spans="1:14" ht="0.75" customHeight="1" x14ac:dyDescent="0.25">
      <c r="A4" s="5"/>
      <c r="B4" s="6"/>
      <c r="C4" s="7"/>
      <c r="D4" s="7"/>
      <c r="E4" s="4"/>
      <c r="F4" s="4"/>
      <c r="G4" s="4"/>
      <c r="H4" s="4"/>
      <c r="I4" s="3"/>
      <c r="J4" s="3"/>
      <c r="K4" s="3"/>
      <c r="L4" s="3"/>
      <c r="M4" s="6"/>
      <c r="N4" s="7"/>
    </row>
    <row r="5" spans="1:14" ht="0.75" customHeight="1" x14ac:dyDescent="0.25">
      <c r="A5" s="5"/>
      <c r="B5" s="6"/>
      <c r="C5" s="7"/>
      <c r="D5" s="7"/>
      <c r="E5" s="8" t="s">
        <v>10</v>
      </c>
      <c r="F5" s="8" t="s">
        <v>10</v>
      </c>
      <c r="G5" s="8" t="s">
        <v>9</v>
      </c>
      <c r="H5" s="8" t="s">
        <v>10</v>
      </c>
      <c r="I5" s="8" t="s">
        <v>10</v>
      </c>
      <c r="J5" s="8"/>
      <c r="K5" s="8" t="s">
        <v>10</v>
      </c>
      <c r="L5" s="9" t="s">
        <v>11</v>
      </c>
      <c r="M5" s="6"/>
      <c r="N5" s="7"/>
    </row>
    <row r="6" spans="1:14" s="10" customFormat="1" x14ac:dyDescent="0.25">
      <c r="A6" s="156"/>
      <c r="B6" s="157" t="s">
        <v>12</v>
      </c>
      <c r="C6" s="120" t="s">
        <v>13</v>
      </c>
      <c r="D6" s="158"/>
      <c r="E6" s="121">
        <f>F6+H6+I6+K6+J6</f>
        <v>283293.09999999998</v>
      </c>
      <c r="F6" s="121">
        <f t="shared" ref="F6:I8" si="0">F58+F85+F103+F137</f>
        <v>47794.7</v>
      </c>
      <c r="G6" s="121">
        <f t="shared" si="0"/>
        <v>0</v>
      </c>
      <c r="H6" s="121">
        <f t="shared" si="0"/>
        <v>21527.600000000002</v>
      </c>
      <c r="I6" s="121">
        <f t="shared" si="0"/>
        <v>4011</v>
      </c>
      <c r="J6" s="121">
        <f t="shared" ref="J6" si="1">J58+J85+J103+J137</f>
        <v>7298</v>
      </c>
      <c r="K6" s="121">
        <f>K58+K85+K103+K137</f>
        <v>202661.8</v>
      </c>
      <c r="L6" s="122" t="e">
        <f>SUM(L7:L8)</f>
        <v>#REF!</v>
      </c>
      <c r="M6" s="160"/>
      <c r="N6" s="161"/>
    </row>
    <row r="7" spans="1:14" s="10" customFormat="1" x14ac:dyDescent="0.25">
      <c r="A7" s="156"/>
      <c r="B7" s="157"/>
      <c r="C7" s="120" t="s">
        <v>14</v>
      </c>
      <c r="D7" s="159"/>
      <c r="E7" s="121">
        <f>F7+H7+I7+K7+J7</f>
        <v>257092.5</v>
      </c>
      <c r="F7" s="121">
        <f t="shared" si="0"/>
        <v>21594.1</v>
      </c>
      <c r="G7" s="121">
        <f t="shared" si="0"/>
        <v>0</v>
      </c>
      <c r="H7" s="121">
        <f t="shared" si="0"/>
        <v>21527.600000000002</v>
      </c>
      <c r="I7" s="121">
        <f t="shared" si="0"/>
        <v>4011</v>
      </c>
      <c r="J7" s="121">
        <f t="shared" ref="J7" si="2">J59+J86+J104+J138</f>
        <v>7298</v>
      </c>
      <c r="K7" s="121">
        <f>K59+K86+K104+K138</f>
        <v>202661.8</v>
      </c>
      <c r="L7" s="122" t="e">
        <f>K7-#REF!</f>
        <v>#REF!</v>
      </c>
      <c r="M7" s="160"/>
      <c r="N7" s="161"/>
    </row>
    <row r="8" spans="1:14" s="10" customFormat="1" ht="25.5" x14ac:dyDescent="0.25">
      <c r="A8" s="156"/>
      <c r="B8" s="157"/>
      <c r="C8" s="120" t="s">
        <v>15</v>
      </c>
      <c r="D8" s="159"/>
      <c r="E8" s="121">
        <f>F8+H8+I8+K8+J8</f>
        <v>26200.600000000002</v>
      </c>
      <c r="F8" s="121">
        <f t="shared" si="0"/>
        <v>26200.600000000002</v>
      </c>
      <c r="G8" s="121">
        <f t="shared" si="0"/>
        <v>0</v>
      </c>
      <c r="H8" s="121">
        <f t="shared" si="0"/>
        <v>0</v>
      </c>
      <c r="I8" s="121">
        <f t="shared" si="0"/>
        <v>0</v>
      </c>
      <c r="J8" s="121">
        <f t="shared" ref="J8" si="3">J60+J87+J105+J139</f>
        <v>0</v>
      </c>
      <c r="K8" s="121">
        <f>K60+K87+K105+K139</f>
        <v>0</v>
      </c>
      <c r="L8" s="122" t="e">
        <f>SUM(L9:L10)</f>
        <v>#REF!</v>
      </c>
      <c r="M8" s="160"/>
      <c r="N8" s="161"/>
    </row>
    <row r="9" spans="1:14" ht="15.75" customHeight="1" x14ac:dyDescent="0.25">
      <c r="A9" s="5"/>
      <c r="B9" s="162" t="s">
        <v>16</v>
      </c>
      <c r="C9" s="163"/>
      <c r="D9" s="163"/>
      <c r="E9" s="163"/>
      <c r="F9" s="163"/>
      <c r="G9" s="163"/>
      <c r="H9" s="163"/>
      <c r="I9" s="163"/>
      <c r="J9" s="163"/>
      <c r="K9" s="163"/>
      <c r="L9" s="163"/>
      <c r="M9" s="163"/>
    </row>
    <row r="10" spans="1:14" x14ac:dyDescent="0.25">
      <c r="A10" s="164" t="s">
        <v>17</v>
      </c>
      <c r="B10" s="166" t="s">
        <v>18</v>
      </c>
      <c r="C10" s="11" t="s">
        <v>13</v>
      </c>
      <c r="D10" s="167" t="s">
        <v>19</v>
      </c>
      <c r="E10" s="12">
        <f t="shared" ref="E10:E60" si="4">F10+H10+I10+K10+G10+J10</f>
        <v>80153.399999999994</v>
      </c>
      <c r="F10" s="12">
        <f>F13+F17+F25+F21</f>
        <v>15933.400000000001</v>
      </c>
      <c r="G10" s="12">
        <f t="shared" ref="G10:J10" si="5">G13+G17+G25+G21</f>
        <v>0</v>
      </c>
      <c r="H10" s="12">
        <f t="shared" si="5"/>
        <v>170</v>
      </c>
      <c r="I10" s="12">
        <f t="shared" si="5"/>
        <v>0</v>
      </c>
      <c r="J10" s="12">
        <f t="shared" si="5"/>
        <v>0</v>
      </c>
      <c r="K10" s="12">
        <f>K13+K17+K25</f>
        <v>64050</v>
      </c>
      <c r="L10" s="13" t="e">
        <f>SUM(L11:L12)</f>
        <v>#REF!</v>
      </c>
      <c r="M10" s="166"/>
      <c r="N10" s="169" t="s">
        <v>171</v>
      </c>
    </row>
    <row r="11" spans="1:14" ht="15" customHeight="1" x14ac:dyDescent="0.25">
      <c r="A11" s="165"/>
      <c r="B11" s="166"/>
      <c r="C11" s="11" t="s">
        <v>20</v>
      </c>
      <c r="D11" s="168"/>
      <c r="E11" s="12">
        <f t="shared" si="4"/>
        <v>66910.2</v>
      </c>
      <c r="F11" s="12">
        <f>F14+F18+F26+F22</f>
        <v>2690.2</v>
      </c>
      <c r="G11" s="12">
        <f t="shared" ref="G11:J11" si="6">G14+G18+G26+G22</f>
        <v>0</v>
      </c>
      <c r="H11" s="12">
        <f t="shared" si="6"/>
        <v>170</v>
      </c>
      <c r="I11" s="12">
        <f t="shared" si="6"/>
        <v>0</v>
      </c>
      <c r="J11" s="12">
        <f t="shared" si="6"/>
        <v>0</v>
      </c>
      <c r="K11" s="12">
        <f>K14+K18+K26</f>
        <v>64050</v>
      </c>
      <c r="L11" s="13" t="e">
        <f>L14+L18+L26</f>
        <v>#REF!</v>
      </c>
      <c r="M11" s="166"/>
      <c r="N11" s="169"/>
    </row>
    <row r="12" spans="1:14" ht="25.5" x14ac:dyDescent="0.25">
      <c r="A12" s="165"/>
      <c r="B12" s="166"/>
      <c r="C12" s="11" t="s">
        <v>15</v>
      </c>
      <c r="D12" s="168"/>
      <c r="E12" s="12">
        <f t="shared" si="4"/>
        <v>13243.2</v>
      </c>
      <c r="F12" s="12">
        <f>F15+F19+F27+F23</f>
        <v>13243.2</v>
      </c>
      <c r="G12" s="12">
        <f t="shared" ref="G12:J12" si="7">G15+G19+G27+G23</f>
        <v>0</v>
      </c>
      <c r="H12" s="12">
        <f t="shared" si="7"/>
        <v>0</v>
      </c>
      <c r="I12" s="12">
        <f t="shared" si="7"/>
        <v>0</v>
      </c>
      <c r="J12" s="12">
        <f t="shared" si="7"/>
        <v>0</v>
      </c>
      <c r="K12" s="12">
        <f>K15+K19+K27</f>
        <v>0</v>
      </c>
      <c r="L12" s="13" t="e">
        <f>K12-#REF!</f>
        <v>#REF!</v>
      </c>
      <c r="M12" s="166"/>
      <c r="N12" s="169"/>
    </row>
    <row r="13" spans="1:14" ht="19.5" customHeight="1" x14ac:dyDescent="0.25">
      <c r="A13" s="148" t="s">
        <v>21</v>
      </c>
      <c r="B13" s="150" t="s">
        <v>22</v>
      </c>
      <c r="C13" s="7" t="s">
        <v>13</v>
      </c>
      <c r="D13" s="152" t="s">
        <v>174</v>
      </c>
      <c r="E13" s="14">
        <f t="shared" si="4"/>
        <v>14906.2</v>
      </c>
      <c r="F13" s="14">
        <f t="shared" ref="F13:K13" si="8">SUM(F14:F15)</f>
        <v>14906.2</v>
      </c>
      <c r="G13" s="14">
        <f t="shared" si="8"/>
        <v>0</v>
      </c>
      <c r="H13" s="14">
        <f t="shared" si="8"/>
        <v>0</v>
      </c>
      <c r="I13" s="14">
        <f t="shared" si="8"/>
        <v>0</v>
      </c>
      <c r="J13" s="14">
        <f t="shared" si="8"/>
        <v>0</v>
      </c>
      <c r="K13" s="14">
        <f t="shared" si="8"/>
        <v>0</v>
      </c>
      <c r="L13" s="15" t="e">
        <f>K13-#REF!</f>
        <v>#REF!</v>
      </c>
      <c r="M13" s="150" t="s">
        <v>167</v>
      </c>
      <c r="N13" s="154"/>
    </row>
    <row r="14" spans="1:14" ht="21" customHeight="1" x14ac:dyDescent="0.25">
      <c r="A14" s="149"/>
      <c r="B14" s="151"/>
      <c r="C14" s="7" t="s">
        <v>20</v>
      </c>
      <c r="D14" s="153"/>
      <c r="E14" s="14">
        <f t="shared" si="4"/>
        <v>1663</v>
      </c>
      <c r="F14" s="4">
        <v>1663</v>
      </c>
      <c r="G14" s="4"/>
      <c r="H14" s="4">
        <v>0</v>
      </c>
      <c r="I14" s="3">
        <v>0</v>
      </c>
      <c r="J14" s="3">
        <v>0</v>
      </c>
      <c r="K14" s="3">
        <v>0</v>
      </c>
      <c r="L14" s="2" t="e">
        <f>K14-#REF!</f>
        <v>#REF!</v>
      </c>
      <c r="M14" s="151"/>
      <c r="N14" s="155"/>
    </row>
    <row r="15" spans="1:14" ht="27" customHeight="1" x14ac:dyDescent="0.25">
      <c r="A15" s="149"/>
      <c r="B15" s="151"/>
      <c r="C15" s="7" t="s">
        <v>15</v>
      </c>
      <c r="D15" s="153"/>
      <c r="E15" s="14">
        <f t="shared" si="4"/>
        <v>13243.2</v>
      </c>
      <c r="F15" s="4">
        <v>13243.2</v>
      </c>
      <c r="G15" s="4"/>
      <c r="H15" s="4">
        <v>0</v>
      </c>
      <c r="I15" s="3">
        <v>0</v>
      </c>
      <c r="J15" s="3">
        <v>0</v>
      </c>
      <c r="K15" s="3">
        <v>0</v>
      </c>
      <c r="L15" s="2" t="e">
        <f>K15-#REF!</f>
        <v>#REF!</v>
      </c>
      <c r="M15" s="151"/>
      <c r="N15" s="155"/>
    </row>
    <row r="16" spans="1:14" s="23" customFormat="1" ht="36" x14ac:dyDescent="0.25">
      <c r="A16" s="16" t="s">
        <v>21</v>
      </c>
      <c r="B16" s="17" t="s">
        <v>24</v>
      </c>
      <c r="C16" s="18" t="s">
        <v>25</v>
      </c>
      <c r="D16" s="19">
        <v>0</v>
      </c>
      <c r="E16" s="14">
        <f t="shared" si="4"/>
        <v>2</v>
      </c>
      <c r="F16" s="20">
        <v>2</v>
      </c>
      <c r="G16" s="20"/>
      <c r="H16" s="20">
        <v>0</v>
      </c>
      <c r="I16" s="20">
        <v>0</v>
      </c>
      <c r="J16" s="20">
        <v>0</v>
      </c>
      <c r="K16" s="20">
        <v>0</v>
      </c>
      <c r="L16" s="21" t="e">
        <f>K16-#REF!</f>
        <v>#REF!</v>
      </c>
      <c r="M16" s="37"/>
      <c r="N16" s="22"/>
    </row>
    <row r="17" spans="1:14" ht="25.5" customHeight="1" x14ac:dyDescent="0.25">
      <c r="A17" s="148" t="s">
        <v>26</v>
      </c>
      <c r="B17" s="150" t="s">
        <v>27</v>
      </c>
      <c r="C17" s="7" t="s">
        <v>13</v>
      </c>
      <c r="D17" s="152" t="s">
        <v>19</v>
      </c>
      <c r="E17" s="14">
        <f t="shared" si="4"/>
        <v>65077.2</v>
      </c>
      <c r="F17" s="14">
        <f t="shared" ref="F17:K17" si="9">SUM(F18:F19)</f>
        <v>1027.2</v>
      </c>
      <c r="G17" s="14">
        <f t="shared" si="9"/>
        <v>0</v>
      </c>
      <c r="H17" s="14">
        <f t="shared" si="9"/>
        <v>0</v>
      </c>
      <c r="I17" s="14">
        <f t="shared" si="9"/>
        <v>0</v>
      </c>
      <c r="J17" s="14">
        <f t="shared" si="9"/>
        <v>0</v>
      </c>
      <c r="K17" s="14">
        <f t="shared" si="9"/>
        <v>64050</v>
      </c>
      <c r="L17" s="15" t="e">
        <f>K17-#REF!</f>
        <v>#REF!</v>
      </c>
      <c r="M17" s="150" t="s">
        <v>167</v>
      </c>
      <c r="N17" s="154"/>
    </row>
    <row r="18" spans="1:14" x14ac:dyDescent="0.25">
      <c r="A18" s="149"/>
      <c r="B18" s="151"/>
      <c r="C18" s="7" t="s">
        <v>20</v>
      </c>
      <c r="D18" s="153"/>
      <c r="E18" s="14">
        <f t="shared" si="4"/>
        <v>65077.2</v>
      </c>
      <c r="F18" s="4">
        <v>1027.2</v>
      </c>
      <c r="G18" s="4"/>
      <c r="H18" s="4">
        <v>0</v>
      </c>
      <c r="I18" s="3">
        <v>0</v>
      </c>
      <c r="J18" s="3">
        <v>0</v>
      </c>
      <c r="K18" s="26">
        <v>64050</v>
      </c>
      <c r="L18" s="2" t="e">
        <f>K18-#REF!</f>
        <v>#REF!</v>
      </c>
      <c r="M18" s="151"/>
      <c r="N18" s="155"/>
    </row>
    <row r="19" spans="1:14" ht="25.5" customHeight="1" x14ac:dyDescent="0.25">
      <c r="A19" s="149"/>
      <c r="B19" s="151"/>
      <c r="C19" s="7" t="s">
        <v>15</v>
      </c>
      <c r="D19" s="153"/>
      <c r="E19" s="14">
        <f t="shared" si="4"/>
        <v>0</v>
      </c>
      <c r="F19" s="4">
        <v>0</v>
      </c>
      <c r="G19" s="4"/>
      <c r="H19" s="4">
        <v>0</v>
      </c>
      <c r="I19" s="3">
        <v>0</v>
      </c>
      <c r="J19" s="3">
        <v>0</v>
      </c>
      <c r="K19" s="26">
        <v>0</v>
      </c>
      <c r="L19" s="2" t="e">
        <f>K19-#REF!</f>
        <v>#REF!</v>
      </c>
      <c r="M19" s="151"/>
      <c r="N19" s="155"/>
    </row>
    <row r="20" spans="1:14" s="23" customFormat="1" ht="25.5" customHeight="1" x14ac:dyDescent="0.25">
      <c r="A20" s="16" t="s">
        <v>26</v>
      </c>
      <c r="B20" s="17" t="s">
        <v>28</v>
      </c>
      <c r="C20" s="18" t="s">
        <v>25</v>
      </c>
      <c r="D20" s="19"/>
      <c r="E20" s="14">
        <f t="shared" si="4"/>
        <v>249</v>
      </c>
      <c r="F20" s="20">
        <v>5</v>
      </c>
      <c r="G20" s="20"/>
      <c r="H20" s="20">
        <v>0</v>
      </c>
      <c r="I20" s="20">
        <v>0</v>
      </c>
      <c r="J20" s="20">
        <v>0</v>
      </c>
      <c r="K20" s="24">
        <v>244</v>
      </c>
      <c r="L20" s="21" t="e">
        <f>K20-#REF!</f>
        <v>#REF!</v>
      </c>
      <c r="M20" s="37"/>
      <c r="N20" s="22"/>
    </row>
    <row r="21" spans="1:14" ht="25.5" customHeight="1" x14ac:dyDescent="0.25">
      <c r="A21" s="148" t="s">
        <v>29</v>
      </c>
      <c r="B21" s="150" t="s">
        <v>184</v>
      </c>
      <c r="C21" s="119" t="s">
        <v>13</v>
      </c>
      <c r="D21" s="152" t="s">
        <v>190</v>
      </c>
      <c r="E21" s="14">
        <f t="shared" si="4"/>
        <v>8405</v>
      </c>
      <c r="F21" s="14">
        <f t="shared" ref="F21:K21" si="10">SUM(F22:F23)</f>
        <v>0</v>
      </c>
      <c r="G21" s="14">
        <f t="shared" si="10"/>
        <v>0</v>
      </c>
      <c r="H21" s="14">
        <f t="shared" si="10"/>
        <v>170</v>
      </c>
      <c r="I21" s="14">
        <f t="shared" si="10"/>
        <v>0</v>
      </c>
      <c r="J21" s="14">
        <f t="shared" si="10"/>
        <v>0</v>
      </c>
      <c r="K21" s="14">
        <f t="shared" si="10"/>
        <v>8235</v>
      </c>
      <c r="L21" s="15" t="e">
        <f>K21-#REF!</f>
        <v>#REF!</v>
      </c>
      <c r="M21" s="150" t="s">
        <v>167</v>
      </c>
      <c r="N21" s="154"/>
    </row>
    <row r="22" spans="1:14" x14ac:dyDescent="0.25">
      <c r="A22" s="149"/>
      <c r="B22" s="151"/>
      <c r="C22" s="119" t="s">
        <v>20</v>
      </c>
      <c r="D22" s="153"/>
      <c r="E22" s="14">
        <f t="shared" si="4"/>
        <v>8405</v>
      </c>
      <c r="F22" s="4">
        <v>0</v>
      </c>
      <c r="G22" s="4"/>
      <c r="H22" s="4">
        <v>170</v>
      </c>
      <c r="I22" s="3">
        <v>0</v>
      </c>
      <c r="J22" s="3">
        <v>0</v>
      </c>
      <c r="K22" s="26">
        <v>8235</v>
      </c>
      <c r="L22" s="2" t="e">
        <f>K22-#REF!</f>
        <v>#REF!</v>
      </c>
      <c r="M22" s="151"/>
      <c r="N22" s="155"/>
    </row>
    <row r="23" spans="1:14" ht="25.5" customHeight="1" x14ac:dyDescent="0.25">
      <c r="A23" s="149"/>
      <c r="B23" s="151"/>
      <c r="C23" s="119" t="s">
        <v>15</v>
      </c>
      <c r="D23" s="153"/>
      <c r="E23" s="14">
        <f t="shared" si="4"/>
        <v>0</v>
      </c>
      <c r="F23" s="4">
        <v>0</v>
      </c>
      <c r="G23" s="4"/>
      <c r="H23" s="4">
        <v>0</v>
      </c>
      <c r="I23" s="3">
        <v>0</v>
      </c>
      <c r="J23" s="3">
        <v>0</v>
      </c>
      <c r="K23" s="26">
        <v>0</v>
      </c>
      <c r="L23" s="2" t="e">
        <f>K23-#REF!</f>
        <v>#REF!</v>
      </c>
      <c r="M23" s="151"/>
      <c r="N23" s="155"/>
    </row>
    <row r="24" spans="1:14" s="23" customFormat="1" ht="25.5" customHeight="1" x14ac:dyDescent="0.25">
      <c r="A24" s="16" t="s">
        <v>29</v>
      </c>
      <c r="B24" s="124" t="s">
        <v>183</v>
      </c>
      <c r="C24" s="18" t="s">
        <v>25</v>
      </c>
      <c r="D24" s="19"/>
      <c r="E24" s="14">
        <f t="shared" si="4"/>
        <v>244</v>
      </c>
      <c r="F24" s="20">
        <v>0</v>
      </c>
      <c r="G24" s="20"/>
      <c r="H24" s="21">
        <v>0</v>
      </c>
      <c r="I24" s="20">
        <v>0</v>
      </c>
      <c r="J24" s="20">
        <v>0</v>
      </c>
      <c r="K24" s="24">
        <v>244</v>
      </c>
      <c r="L24" s="21" t="e">
        <f>K24-#REF!</f>
        <v>#REF!</v>
      </c>
      <c r="M24" s="37"/>
      <c r="N24" s="22"/>
    </row>
    <row r="25" spans="1:14" ht="22.5" customHeight="1" x14ac:dyDescent="0.25">
      <c r="A25" s="148" t="s">
        <v>130</v>
      </c>
      <c r="B25" s="150" t="s">
        <v>30</v>
      </c>
      <c r="C25" s="7" t="s">
        <v>13</v>
      </c>
      <c r="D25" s="152" t="s">
        <v>19</v>
      </c>
      <c r="E25" s="14">
        <f t="shared" si="4"/>
        <v>0</v>
      </c>
      <c r="F25" s="14">
        <f t="shared" ref="F25:K25" si="11">SUM(F26:F27)</f>
        <v>0</v>
      </c>
      <c r="G25" s="14">
        <f t="shared" si="11"/>
        <v>0</v>
      </c>
      <c r="H25" s="14">
        <f t="shared" si="11"/>
        <v>0</v>
      </c>
      <c r="I25" s="14">
        <f t="shared" si="11"/>
        <v>0</v>
      </c>
      <c r="J25" s="14">
        <f t="shared" si="11"/>
        <v>0</v>
      </c>
      <c r="K25" s="14">
        <f t="shared" si="11"/>
        <v>0</v>
      </c>
      <c r="L25" s="15" t="e">
        <f>K25-#REF!</f>
        <v>#REF!</v>
      </c>
      <c r="M25" s="150" t="s">
        <v>167</v>
      </c>
      <c r="N25" s="154"/>
    </row>
    <row r="26" spans="1:14" ht="17.25" customHeight="1" x14ac:dyDescent="0.25">
      <c r="A26" s="149"/>
      <c r="B26" s="151"/>
      <c r="C26" s="7" t="s">
        <v>20</v>
      </c>
      <c r="D26" s="153"/>
      <c r="E26" s="14">
        <f t="shared" si="4"/>
        <v>0</v>
      </c>
      <c r="F26" s="4">
        <v>0</v>
      </c>
      <c r="G26" s="4"/>
      <c r="H26" s="4">
        <v>0</v>
      </c>
      <c r="I26" s="3">
        <v>0</v>
      </c>
      <c r="J26" s="3">
        <v>0</v>
      </c>
      <c r="K26" s="3">
        <v>0</v>
      </c>
      <c r="L26" s="2" t="e">
        <f>K26-#REF!</f>
        <v>#REF!</v>
      </c>
      <c r="M26" s="151"/>
      <c r="N26" s="155"/>
    </row>
    <row r="27" spans="1:14" ht="25.5" customHeight="1" x14ac:dyDescent="0.25">
      <c r="A27" s="149"/>
      <c r="B27" s="151"/>
      <c r="C27" s="7" t="s">
        <v>15</v>
      </c>
      <c r="D27" s="153"/>
      <c r="E27" s="14">
        <f t="shared" si="4"/>
        <v>0</v>
      </c>
      <c r="F27" s="4">
        <v>0</v>
      </c>
      <c r="G27" s="4"/>
      <c r="H27" s="4">
        <v>0</v>
      </c>
      <c r="I27" s="3">
        <v>0</v>
      </c>
      <c r="J27" s="3">
        <v>0</v>
      </c>
      <c r="K27" s="3">
        <v>0</v>
      </c>
      <c r="L27" s="2" t="e">
        <f>K27-#REF!</f>
        <v>#REF!</v>
      </c>
      <c r="M27" s="151"/>
      <c r="N27" s="155"/>
    </row>
    <row r="28" spans="1:14" s="23" customFormat="1" ht="24" x14ac:dyDescent="0.25">
      <c r="A28" s="123" t="s">
        <v>130</v>
      </c>
      <c r="B28" s="17" t="s">
        <v>106</v>
      </c>
      <c r="C28" s="18" t="s">
        <v>25</v>
      </c>
      <c r="D28" s="19">
        <v>7</v>
      </c>
      <c r="E28" s="14">
        <f t="shared" si="4"/>
        <v>8</v>
      </c>
      <c r="F28" s="24">
        <v>4</v>
      </c>
      <c r="G28" s="20"/>
      <c r="H28" s="28">
        <v>0</v>
      </c>
      <c r="I28" s="24">
        <v>1</v>
      </c>
      <c r="J28" s="24">
        <v>1</v>
      </c>
      <c r="K28" s="20">
        <v>2</v>
      </c>
      <c r="L28" s="21" t="e">
        <f>K28-#REF!</f>
        <v>#REF!</v>
      </c>
      <c r="M28" s="37"/>
      <c r="N28" s="22"/>
    </row>
    <row r="29" spans="1:14" ht="16.5" customHeight="1" x14ac:dyDescent="0.25">
      <c r="A29" s="164" t="s">
        <v>31</v>
      </c>
      <c r="B29" s="166" t="s">
        <v>138</v>
      </c>
      <c r="C29" s="11" t="s">
        <v>13</v>
      </c>
      <c r="D29" s="167" t="s">
        <v>19</v>
      </c>
      <c r="E29" s="12">
        <f t="shared" si="4"/>
        <v>25768.2</v>
      </c>
      <c r="F29" s="12">
        <f t="shared" ref="F29:I31" si="12">F32+F35+F40+F44</f>
        <v>2949.6</v>
      </c>
      <c r="G29" s="12">
        <f t="shared" si="12"/>
        <v>0</v>
      </c>
      <c r="H29" s="12">
        <f t="shared" si="12"/>
        <v>0</v>
      </c>
      <c r="I29" s="12">
        <f t="shared" si="12"/>
        <v>0</v>
      </c>
      <c r="J29" s="12">
        <f t="shared" ref="J29" si="13">J32+J35+J40+J44</f>
        <v>0</v>
      </c>
      <c r="K29" s="12">
        <f>K32+K35+K40+K44</f>
        <v>22818.600000000002</v>
      </c>
      <c r="L29" s="13" t="e">
        <f>SUM(L30:L31)</f>
        <v>#REF!</v>
      </c>
      <c r="M29" s="166"/>
      <c r="N29" s="169"/>
    </row>
    <row r="30" spans="1:14" ht="15" customHeight="1" x14ac:dyDescent="0.25">
      <c r="A30" s="165"/>
      <c r="B30" s="166"/>
      <c r="C30" s="11" t="s">
        <v>20</v>
      </c>
      <c r="D30" s="168"/>
      <c r="E30" s="12">
        <f t="shared" si="4"/>
        <v>25768.2</v>
      </c>
      <c r="F30" s="12">
        <f t="shared" si="12"/>
        <v>2949.6</v>
      </c>
      <c r="G30" s="12">
        <f t="shared" si="12"/>
        <v>0</v>
      </c>
      <c r="H30" s="12">
        <f t="shared" si="12"/>
        <v>0</v>
      </c>
      <c r="I30" s="12">
        <f t="shared" si="12"/>
        <v>0</v>
      </c>
      <c r="J30" s="12">
        <f t="shared" ref="J30" si="14">J33+J36+J41+J45</f>
        <v>0</v>
      </c>
      <c r="K30" s="12">
        <f>K33+K36+K41+K45</f>
        <v>22818.600000000002</v>
      </c>
      <c r="L30" s="13" t="e">
        <f>L33+L36+L41+L45</f>
        <v>#REF!</v>
      </c>
      <c r="M30" s="166"/>
      <c r="N30" s="169"/>
    </row>
    <row r="31" spans="1:14" ht="25.5" x14ac:dyDescent="0.25">
      <c r="A31" s="165"/>
      <c r="B31" s="166"/>
      <c r="C31" s="11" t="s">
        <v>15</v>
      </c>
      <c r="D31" s="168"/>
      <c r="E31" s="12">
        <f t="shared" si="4"/>
        <v>0</v>
      </c>
      <c r="F31" s="12">
        <f t="shared" si="12"/>
        <v>0</v>
      </c>
      <c r="G31" s="12">
        <f t="shared" si="12"/>
        <v>0</v>
      </c>
      <c r="H31" s="12">
        <f t="shared" si="12"/>
        <v>0</v>
      </c>
      <c r="I31" s="12">
        <f t="shared" si="12"/>
        <v>0</v>
      </c>
      <c r="J31" s="12">
        <f t="shared" ref="J31" si="15">J34+J37+J42+J46</f>
        <v>0</v>
      </c>
      <c r="K31" s="12">
        <f>K34+K37+K42+K46</f>
        <v>0</v>
      </c>
      <c r="L31" s="13" t="e">
        <f>L34+L37+L42+L46</f>
        <v>#REF!</v>
      </c>
      <c r="M31" s="166"/>
      <c r="N31" s="169"/>
    </row>
    <row r="32" spans="1:14" ht="17.25" customHeight="1" x14ac:dyDescent="0.25">
      <c r="A32" s="148" t="s">
        <v>32</v>
      </c>
      <c r="B32" s="150" t="s">
        <v>33</v>
      </c>
      <c r="C32" s="7" t="s">
        <v>13</v>
      </c>
      <c r="D32" s="152" t="s">
        <v>19</v>
      </c>
      <c r="E32" s="14">
        <f t="shared" si="4"/>
        <v>11983.3</v>
      </c>
      <c r="F32" s="14">
        <f t="shared" ref="F32:K32" si="16">SUM(F33:F34)</f>
        <v>1791.3</v>
      </c>
      <c r="G32" s="14">
        <f t="shared" si="16"/>
        <v>0</v>
      </c>
      <c r="H32" s="14">
        <f t="shared" si="16"/>
        <v>0</v>
      </c>
      <c r="I32" s="14">
        <f t="shared" si="16"/>
        <v>0</v>
      </c>
      <c r="J32" s="14">
        <f t="shared" si="16"/>
        <v>0</v>
      </c>
      <c r="K32" s="14">
        <f t="shared" si="16"/>
        <v>10192</v>
      </c>
      <c r="L32" s="15" t="e">
        <f>K32-#REF!</f>
        <v>#REF!</v>
      </c>
      <c r="M32" s="150" t="s">
        <v>167</v>
      </c>
      <c r="N32" s="154"/>
    </row>
    <row r="33" spans="1:14" ht="20.25" customHeight="1" x14ac:dyDescent="0.25">
      <c r="A33" s="149"/>
      <c r="B33" s="151"/>
      <c r="C33" s="7" t="s">
        <v>20</v>
      </c>
      <c r="D33" s="153"/>
      <c r="E33" s="14">
        <f t="shared" si="4"/>
        <v>11983.3</v>
      </c>
      <c r="F33" s="4">
        <v>1791.3</v>
      </c>
      <c r="G33" s="25"/>
      <c r="H33" s="4">
        <v>0</v>
      </c>
      <c r="I33" s="3">
        <v>0</v>
      </c>
      <c r="J33" s="3">
        <v>0</v>
      </c>
      <c r="K33" s="26">
        <v>10192</v>
      </c>
      <c r="L33" s="2" t="e">
        <f>K33-#REF!</f>
        <v>#REF!</v>
      </c>
      <c r="M33" s="151"/>
      <c r="N33" s="155"/>
    </row>
    <row r="34" spans="1:14" ht="30" customHeight="1" x14ac:dyDescent="0.25">
      <c r="A34" s="149"/>
      <c r="B34" s="151"/>
      <c r="C34" s="7" t="s">
        <v>15</v>
      </c>
      <c r="D34" s="153"/>
      <c r="E34" s="14">
        <f t="shared" si="4"/>
        <v>0</v>
      </c>
      <c r="F34" s="4">
        <v>0</v>
      </c>
      <c r="G34" s="4"/>
      <c r="H34" s="4">
        <v>0</v>
      </c>
      <c r="I34" s="3">
        <v>0</v>
      </c>
      <c r="J34" s="3">
        <v>0</v>
      </c>
      <c r="K34" s="3">
        <v>0</v>
      </c>
      <c r="L34" s="2" t="e">
        <f>K34-#REF!</f>
        <v>#REF!</v>
      </c>
      <c r="M34" s="151"/>
      <c r="N34" s="155"/>
    </row>
    <row r="35" spans="1:14" ht="20.25" customHeight="1" x14ac:dyDescent="0.25">
      <c r="A35" s="148" t="s">
        <v>34</v>
      </c>
      <c r="B35" s="150" t="s">
        <v>35</v>
      </c>
      <c r="C35" s="7" t="s">
        <v>13</v>
      </c>
      <c r="D35" s="181" t="s">
        <v>36</v>
      </c>
      <c r="E35" s="14">
        <f t="shared" si="4"/>
        <v>7799.5</v>
      </c>
      <c r="F35" s="14">
        <f t="shared" ref="F35:K35" si="17">SUM(F36:F37)</f>
        <v>956.3</v>
      </c>
      <c r="G35" s="14">
        <f t="shared" si="17"/>
        <v>0</v>
      </c>
      <c r="H35" s="14">
        <f t="shared" si="17"/>
        <v>0</v>
      </c>
      <c r="I35" s="14">
        <f t="shared" si="17"/>
        <v>0</v>
      </c>
      <c r="J35" s="14">
        <f t="shared" si="17"/>
        <v>0</v>
      </c>
      <c r="K35" s="14">
        <f t="shared" si="17"/>
        <v>6843.2</v>
      </c>
      <c r="L35" s="15" t="e">
        <f>K35-#REF!</f>
        <v>#REF!</v>
      </c>
      <c r="M35" s="150" t="s">
        <v>167</v>
      </c>
      <c r="N35" s="154"/>
    </row>
    <row r="36" spans="1:14" ht="18" customHeight="1" x14ac:dyDescent="0.25">
      <c r="A36" s="149"/>
      <c r="B36" s="151"/>
      <c r="C36" s="7" t="s">
        <v>20</v>
      </c>
      <c r="D36" s="182"/>
      <c r="E36" s="14">
        <f t="shared" si="4"/>
        <v>7799.5</v>
      </c>
      <c r="F36" s="4">
        <v>956.3</v>
      </c>
      <c r="G36" s="25"/>
      <c r="H36" s="25">
        <v>0</v>
      </c>
      <c r="I36" s="26">
        <v>0</v>
      </c>
      <c r="J36" s="26">
        <v>0</v>
      </c>
      <c r="K36" s="26">
        <v>6843.2</v>
      </c>
      <c r="L36" s="2" t="e">
        <f>K36-#REF!</f>
        <v>#REF!</v>
      </c>
      <c r="M36" s="151"/>
      <c r="N36" s="155"/>
    </row>
    <row r="37" spans="1:14" ht="25.5" customHeight="1" x14ac:dyDescent="0.25">
      <c r="A37" s="149"/>
      <c r="B37" s="151"/>
      <c r="C37" s="7" t="s">
        <v>15</v>
      </c>
      <c r="D37" s="182"/>
      <c r="E37" s="14">
        <f t="shared" si="4"/>
        <v>0</v>
      </c>
      <c r="F37" s="4">
        <v>0</v>
      </c>
      <c r="G37" s="4"/>
      <c r="H37" s="4">
        <v>0</v>
      </c>
      <c r="I37" s="3">
        <v>0</v>
      </c>
      <c r="J37" s="3">
        <v>0</v>
      </c>
      <c r="K37" s="3">
        <v>0</v>
      </c>
      <c r="L37" s="2" t="e">
        <f>K37-#REF!</f>
        <v>#REF!</v>
      </c>
      <c r="M37" s="151"/>
      <c r="N37" s="155"/>
    </row>
    <row r="38" spans="1:14" s="23" customFormat="1" ht="36" x14ac:dyDescent="0.25">
      <c r="A38" s="16" t="s">
        <v>37</v>
      </c>
      <c r="B38" s="82" t="s">
        <v>107</v>
      </c>
      <c r="C38" s="18" t="s">
        <v>38</v>
      </c>
      <c r="D38" s="19">
        <v>45</v>
      </c>
      <c r="E38" s="14">
        <f t="shared" si="4"/>
        <v>750</v>
      </c>
      <c r="F38" s="24">
        <v>590</v>
      </c>
      <c r="G38" s="24"/>
      <c r="H38" s="20">
        <v>0</v>
      </c>
      <c r="I38" s="24">
        <v>0</v>
      </c>
      <c r="J38" s="24">
        <v>0</v>
      </c>
      <c r="K38" s="20">
        <v>160</v>
      </c>
      <c r="L38" s="21" t="e">
        <f>K38-#REF!</f>
        <v>#REF!</v>
      </c>
      <c r="M38" s="37"/>
      <c r="N38" s="22"/>
    </row>
    <row r="39" spans="1:14" s="23" customFormat="1" ht="24" x14ac:dyDescent="0.25">
      <c r="A39" s="137" t="s">
        <v>195</v>
      </c>
      <c r="B39" s="17" t="s">
        <v>196</v>
      </c>
      <c r="C39" s="18" t="s">
        <v>25</v>
      </c>
      <c r="D39" s="104"/>
      <c r="E39" s="14">
        <f t="shared" si="4"/>
        <v>3</v>
      </c>
      <c r="F39" s="24">
        <v>3</v>
      </c>
      <c r="G39" s="24"/>
      <c r="H39" s="20">
        <v>0</v>
      </c>
      <c r="I39" s="24">
        <v>0</v>
      </c>
      <c r="J39" s="24">
        <v>0</v>
      </c>
      <c r="K39" s="20">
        <v>0</v>
      </c>
      <c r="L39" s="21"/>
      <c r="M39" s="138"/>
      <c r="N39" s="116"/>
    </row>
    <row r="40" spans="1:14" ht="21" customHeight="1" x14ac:dyDescent="0.25">
      <c r="A40" s="148" t="s">
        <v>39</v>
      </c>
      <c r="B40" s="150" t="s">
        <v>178</v>
      </c>
      <c r="C40" s="7" t="s">
        <v>13</v>
      </c>
      <c r="D40" s="152" t="s">
        <v>19</v>
      </c>
      <c r="E40" s="14">
        <f t="shared" si="4"/>
        <v>3285.4</v>
      </c>
      <c r="F40" s="14">
        <f t="shared" ref="F40:K40" si="18">SUM(F41:F42)</f>
        <v>202</v>
      </c>
      <c r="G40" s="14">
        <f t="shared" si="18"/>
        <v>0</v>
      </c>
      <c r="H40" s="14">
        <f t="shared" si="18"/>
        <v>0</v>
      </c>
      <c r="I40" s="14">
        <f t="shared" si="18"/>
        <v>0</v>
      </c>
      <c r="J40" s="14">
        <f t="shared" si="18"/>
        <v>0</v>
      </c>
      <c r="K40" s="14">
        <f t="shared" si="18"/>
        <v>3083.4</v>
      </c>
      <c r="L40" s="15" t="e">
        <f>K40-#REF!</f>
        <v>#REF!</v>
      </c>
      <c r="M40" s="150" t="s">
        <v>167</v>
      </c>
      <c r="N40" s="154"/>
    </row>
    <row r="41" spans="1:14" ht="19.5" customHeight="1" x14ac:dyDescent="0.25">
      <c r="A41" s="149"/>
      <c r="B41" s="151"/>
      <c r="C41" s="7" t="s">
        <v>20</v>
      </c>
      <c r="D41" s="153"/>
      <c r="E41" s="14">
        <f t="shared" si="4"/>
        <v>3285.4</v>
      </c>
      <c r="F41" s="4">
        <v>202</v>
      </c>
      <c r="G41" s="25"/>
      <c r="H41" s="25">
        <v>0</v>
      </c>
      <c r="I41" s="26">
        <v>0</v>
      </c>
      <c r="J41" s="26">
        <v>0</v>
      </c>
      <c r="K41" s="3">
        <v>3083.4</v>
      </c>
      <c r="L41" s="2" t="e">
        <f>K41-#REF!</f>
        <v>#REF!</v>
      </c>
      <c r="M41" s="151"/>
      <c r="N41" s="155"/>
    </row>
    <row r="42" spans="1:14" ht="26.25" customHeight="1" x14ac:dyDescent="0.25">
      <c r="A42" s="149"/>
      <c r="B42" s="151"/>
      <c r="C42" s="7" t="s">
        <v>15</v>
      </c>
      <c r="D42" s="153"/>
      <c r="E42" s="14">
        <f t="shared" si="4"/>
        <v>0</v>
      </c>
      <c r="F42" s="4">
        <v>0</v>
      </c>
      <c r="G42" s="4"/>
      <c r="H42" s="4">
        <v>0</v>
      </c>
      <c r="I42" s="3">
        <v>0</v>
      </c>
      <c r="J42" s="3">
        <v>0</v>
      </c>
      <c r="K42" s="3">
        <v>0</v>
      </c>
      <c r="L42" s="2" t="e">
        <f>K42-#REF!</f>
        <v>#REF!</v>
      </c>
      <c r="M42" s="151"/>
      <c r="N42" s="155"/>
    </row>
    <row r="43" spans="1:14" s="23" customFormat="1" ht="36" x14ac:dyDescent="0.25">
      <c r="A43" s="16" t="s">
        <v>39</v>
      </c>
      <c r="B43" s="17" t="s">
        <v>108</v>
      </c>
      <c r="C43" s="18" t="s">
        <v>40</v>
      </c>
      <c r="D43" s="19">
        <v>4</v>
      </c>
      <c r="E43" s="14">
        <f t="shared" si="4"/>
        <v>12.5</v>
      </c>
      <c r="F43" s="20">
        <v>1</v>
      </c>
      <c r="G43" s="20"/>
      <c r="H43" s="20">
        <v>0.5</v>
      </c>
      <c r="I43" s="20">
        <v>0.5</v>
      </c>
      <c r="J43" s="20">
        <v>0.5</v>
      </c>
      <c r="K43" s="20">
        <v>10</v>
      </c>
      <c r="L43" s="21" t="e">
        <f>K43-#REF!</f>
        <v>#REF!</v>
      </c>
      <c r="M43" s="37"/>
      <c r="N43" s="22"/>
    </row>
    <row r="44" spans="1:14" ht="18" customHeight="1" x14ac:dyDescent="0.25">
      <c r="A44" s="148" t="s">
        <v>41</v>
      </c>
      <c r="B44" s="150" t="s">
        <v>42</v>
      </c>
      <c r="C44" s="7" t="s">
        <v>13</v>
      </c>
      <c r="D44" s="152" t="s">
        <v>191</v>
      </c>
      <c r="E44" s="14">
        <f t="shared" si="4"/>
        <v>2700</v>
      </c>
      <c r="F44" s="14">
        <f t="shared" ref="F44:K44" si="19">SUM(F45:F46)</f>
        <v>0</v>
      </c>
      <c r="G44" s="14">
        <f t="shared" si="19"/>
        <v>0</v>
      </c>
      <c r="H44" s="14">
        <f t="shared" si="19"/>
        <v>0</v>
      </c>
      <c r="I44" s="14">
        <f t="shared" si="19"/>
        <v>0</v>
      </c>
      <c r="J44" s="14">
        <f t="shared" si="19"/>
        <v>0</v>
      </c>
      <c r="K44" s="14">
        <f t="shared" si="19"/>
        <v>2700</v>
      </c>
      <c r="L44" s="15" t="e">
        <f>K44-#REF!</f>
        <v>#REF!</v>
      </c>
      <c r="M44" s="150" t="s">
        <v>167</v>
      </c>
      <c r="N44" s="154"/>
    </row>
    <row r="45" spans="1:14" ht="19.5" customHeight="1" x14ac:dyDescent="0.25">
      <c r="A45" s="149"/>
      <c r="B45" s="151"/>
      <c r="C45" s="7" t="s">
        <v>20</v>
      </c>
      <c r="D45" s="153"/>
      <c r="E45" s="14">
        <f t="shared" si="4"/>
        <v>2700</v>
      </c>
      <c r="F45" s="4">
        <v>0</v>
      </c>
      <c r="G45" s="25"/>
      <c r="H45" s="25">
        <v>0</v>
      </c>
      <c r="I45" s="26">
        <v>0</v>
      </c>
      <c r="J45" s="26">
        <v>0</v>
      </c>
      <c r="K45" s="3">
        <v>2700</v>
      </c>
      <c r="L45" s="2" t="e">
        <f>K45-#REF!</f>
        <v>#REF!</v>
      </c>
      <c r="M45" s="151"/>
      <c r="N45" s="155"/>
    </row>
    <row r="46" spans="1:14" ht="27.75" customHeight="1" x14ac:dyDescent="0.25">
      <c r="A46" s="149"/>
      <c r="B46" s="151"/>
      <c r="C46" s="7" t="s">
        <v>15</v>
      </c>
      <c r="D46" s="153"/>
      <c r="E46" s="14">
        <f t="shared" si="4"/>
        <v>0</v>
      </c>
      <c r="F46" s="4">
        <v>0</v>
      </c>
      <c r="G46" s="4"/>
      <c r="H46" s="4">
        <v>0</v>
      </c>
      <c r="I46" s="3">
        <v>0</v>
      </c>
      <c r="J46" s="3">
        <v>0</v>
      </c>
      <c r="K46" s="3">
        <v>0</v>
      </c>
      <c r="L46" s="2" t="e">
        <f>K46-#REF!</f>
        <v>#REF!</v>
      </c>
      <c r="M46" s="151"/>
      <c r="N46" s="155"/>
    </row>
    <row r="47" spans="1:14" s="23" customFormat="1" ht="36" x14ac:dyDescent="0.25">
      <c r="A47" s="16" t="s">
        <v>41</v>
      </c>
      <c r="B47" s="17" t="s">
        <v>109</v>
      </c>
      <c r="C47" s="18" t="s">
        <v>40</v>
      </c>
      <c r="D47" s="19">
        <v>4</v>
      </c>
      <c r="E47" s="14">
        <f t="shared" si="4"/>
        <v>10.5</v>
      </c>
      <c r="F47" s="20">
        <v>0.5</v>
      </c>
      <c r="G47" s="20"/>
      <c r="H47" s="20">
        <v>0.5</v>
      </c>
      <c r="I47" s="20">
        <v>0.5</v>
      </c>
      <c r="J47" s="20">
        <v>0.5</v>
      </c>
      <c r="K47" s="20">
        <v>8.5</v>
      </c>
      <c r="L47" s="21" t="e">
        <f>K47-#REF!</f>
        <v>#REF!</v>
      </c>
      <c r="M47" s="37"/>
      <c r="N47" s="22"/>
    </row>
    <row r="48" spans="1:14" ht="16.5" customHeight="1" x14ac:dyDescent="0.25">
      <c r="A48" s="164" t="s">
        <v>210</v>
      </c>
      <c r="B48" s="166" t="s">
        <v>212</v>
      </c>
      <c r="C48" s="143" t="s">
        <v>13</v>
      </c>
      <c r="D48" s="167" t="s">
        <v>19</v>
      </c>
      <c r="E48" s="12">
        <f t="shared" ref="E48:E57" si="20">F48+H48+I48+K48+G48+J48</f>
        <v>5713.2</v>
      </c>
      <c r="F48" s="12">
        <f>F51+F54</f>
        <v>0</v>
      </c>
      <c r="G48" s="12">
        <f t="shared" ref="G48:L48" si="21">G51+G54</f>
        <v>0</v>
      </c>
      <c r="H48" s="12">
        <f t="shared" si="21"/>
        <v>5713.2</v>
      </c>
      <c r="I48" s="12">
        <f t="shared" si="21"/>
        <v>0</v>
      </c>
      <c r="J48" s="12">
        <f t="shared" si="21"/>
        <v>0</v>
      </c>
      <c r="K48" s="12">
        <f t="shared" si="21"/>
        <v>0</v>
      </c>
      <c r="L48" s="12" t="e">
        <f t="shared" si="21"/>
        <v>#REF!</v>
      </c>
      <c r="M48" s="166"/>
      <c r="N48" s="169"/>
    </row>
    <row r="49" spans="1:14" ht="15" customHeight="1" x14ac:dyDescent="0.25">
      <c r="A49" s="165"/>
      <c r="B49" s="166"/>
      <c r="C49" s="143" t="s">
        <v>20</v>
      </c>
      <c r="D49" s="168"/>
      <c r="E49" s="12">
        <f t="shared" si="20"/>
        <v>5713.2</v>
      </c>
      <c r="F49" s="12">
        <f t="shared" ref="F49:K49" si="22">F52+F55</f>
        <v>0</v>
      </c>
      <c r="G49" s="12">
        <f t="shared" si="22"/>
        <v>0</v>
      </c>
      <c r="H49" s="12">
        <f t="shared" si="22"/>
        <v>5713.2</v>
      </c>
      <c r="I49" s="12">
        <f t="shared" si="22"/>
        <v>0</v>
      </c>
      <c r="J49" s="12">
        <f t="shared" si="22"/>
        <v>0</v>
      </c>
      <c r="K49" s="12">
        <f t="shared" si="22"/>
        <v>0</v>
      </c>
      <c r="L49" s="13" t="e">
        <f>L52+L55+L61+L65</f>
        <v>#REF!</v>
      </c>
      <c r="M49" s="166"/>
      <c r="N49" s="169"/>
    </row>
    <row r="50" spans="1:14" ht="25.5" x14ac:dyDescent="0.25">
      <c r="A50" s="165"/>
      <c r="B50" s="166"/>
      <c r="C50" s="143" t="s">
        <v>15</v>
      </c>
      <c r="D50" s="168"/>
      <c r="E50" s="12">
        <f t="shared" si="20"/>
        <v>0</v>
      </c>
      <c r="F50" s="12">
        <f t="shared" ref="F50:K50" si="23">F53+F56</f>
        <v>0</v>
      </c>
      <c r="G50" s="12">
        <f t="shared" si="23"/>
        <v>0</v>
      </c>
      <c r="H50" s="12">
        <f t="shared" si="23"/>
        <v>0</v>
      </c>
      <c r="I50" s="12">
        <f t="shared" si="23"/>
        <v>0</v>
      </c>
      <c r="J50" s="12">
        <f t="shared" si="23"/>
        <v>0</v>
      </c>
      <c r="K50" s="12">
        <f t="shared" si="23"/>
        <v>0</v>
      </c>
      <c r="L50" s="13" t="e">
        <f>L53+L56+L62+L66</f>
        <v>#REF!</v>
      </c>
      <c r="M50" s="166"/>
      <c r="N50" s="169"/>
    </row>
    <row r="51" spans="1:14" ht="17.25" customHeight="1" x14ac:dyDescent="0.25">
      <c r="A51" s="148" t="s">
        <v>211</v>
      </c>
      <c r="B51" s="150" t="s">
        <v>232</v>
      </c>
      <c r="C51" s="142" t="s">
        <v>13</v>
      </c>
      <c r="D51" s="152" t="s">
        <v>234</v>
      </c>
      <c r="E51" s="14">
        <f t="shared" si="20"/>
        <v>5072</v>
      </c>
      <c r="F51" s="14">
        <f t="shared" ref="F51:K51" si="24">SUM(F52:F53)</f>
        <v>0</v>
      </c>
      <c r="G51" s="14">
        <f t="shared" si="24"/>
        <v>0</v>
      </c>
      <c r="H51" s="14">
        <f t="shared" si="24"/>
        <v>5072</v>
      </c>
      <c r="I51" s="14">
        <f t="shared" si="24"/>
        <v>0</v>
      </c>
      <c r="J51" s="14">
        <f t="shared" si="24"/>
        <v>0</v>
      </c>
      <c r="K51" s="14">
        <f t="shared" si="24"/>
        <v>0</v>
      </c>
      <c r="L51" s="15" t="e">
        <f>K51-#REF!</f>
        <v>#REF!</v>
      </c>
      <c r="M51" s="150" t="s">
        <v>167</v>
      </c>
      <c r="N51" s="154"/>
    </row>
    <row r="52" spans="1:14" ht="20.25" customHeight="1" x14ac:dyDescent="0.25">
      <c r="A52" s="149"/>
      <c r="B52" s="151"/>
      <c r="C52" s="142" t="s">
        <v>20</v>
      </c>
      <c r="D52" s="153"/>
      <c r="E52" s="14">
        <f t="shared" si="20"/>
        <v>5072</v>
      </c>
      <c r="F52" s="4">
        <v>0</v>
      </c>
      <c r="G52" s="25"/>
      <c r="H52" s="4">
        <v>5072</v>
      </c>
      <c r="I52" s="3">
        <v>0</v>
      </c>
      <c r="J52" s="3">
        <v>0</v>
      </c>
      <c r="K52" s="26">
        <v>0</v>
      </c>
      <c r="L52" s="2" t="e">
        <f>K52-#REF!</f>
        <v>#REF!</v>
      </c>
      <c r="M52" s="151"/>
      <c r="N52" s="155"/>
    </row>
    <row r="53" spans="1:14" ht="30" customHeight="1" x14ac:dyDescent="0.25">
      <c r="A53" s="149"/>
      <c r="B53" s="151"/>
      <c r="C53" s="142" t="s">
        <v>15</v>
      </c>
      <c r="D53" s="153"/>
      <c r="E53" s="14">
        <f t="shared" si="20"/>
        <v>0</v>
      </c>
      <c r="F53" s="4">
        <v>0</v>
      </c>
      <c r="G53" s="4"/>
      <c r="H53" s="4">
        <v>0</v>
      </c>
      <c r="I53" s="3">
        <v>0</v>
      </c>
      <c r="J53" s="3">
        <v>0</v>
      </c>
      <c r="K53" s="3">
        <v>0</v>
      </c>
      <c r="L53" s="2" t="e">
        <f>K53-#REF!</f>
        <v>#REF!</v>
      </c>
      <c r="M53" s="151"/>
      <c r="N53" s="155"/>
    </row>
    <row r="54" spans="1:14" ht="20.25" customHeight="1" x14ac:dyDescent="0.25">
      <c r="A54" s="148" t="s">
        <v>213</v>
      </c>
      <c r="B54" s="150" t="s">
        <v>233</v>
      </c>
      <c r="C54" s="142" t="s">
        <v>13</v>
      </c>
      <c r="D54" s="181" t="s">
        <v>234</v>
      </c>
      <c r="E54" s="14">
        <f t="shared" si="20"/>
        <v>641.20000000000005</v>
      </c>
      <c r="F54" s="14">
        <f t="shared" ref="F54:K54" si="25">SUM(F55:F56)</f>
        <v>0</v>
      </c>
      <c r="G54" s="14">
        <f t="shared" si="25"/>
        <v>0</v>
      </c>
      <c r="H54" s="14">
        <f t="shared" si="25"/>
        <v>641.20000000000005</v>
      </c>
      <c r="I54" s="14">
        <f t="shared" si="25"/>
        <v>0</v>
      </c>
      <c r="J54" s="14">
        <f t="shared" si="25"/>
        <v>0</v>
      </c>
      <c r="K54" s="14">
        <f t="shared" si="25"/>
        <v>0</v>
      </c>
      <c r="L54" s="15" t="e">
        <f>K54-#REF!</f>
        <v>#REF!</v>
      </c>
      <c r="M54" s="150" t="s">
        <v>167</v>
      </c>
      <c r="N54" s="154"/>
    </row>
    <row r="55" spans="1:14" ht="18" customHeight="1" x14ac:dyDescent="0.25">
      <c r="A55" s="149"/>
      <c r="B55" s="151"/>
      <c r="C55" s="142" t="s">
        <v>20</v>
      </c>
      <c r="D55" s="182"/>
      <c r="E55" s="14">
        <f t="shared" si="20"/>
        <v>641.20000000000005</v>
      </c>
      <c r="F55" s="4">
        <v>0</v>
      </c>
      <c r="G55" s="25"/>
      <c r="H55" s="25">
        <v>641.20000000000005</v>
      </c>
      <c r="I55" s="26">
        <v>0</v>
      </c>
      <c r="J55" s="26">
        <v>0</v>
      </c>
      <c r="K55" s="26">
        <v>0</v>
      </c>
      <c r="L55" s="2" t="e">
        <f>K55-#REF!</f>
        <v>#REF!</v>
      </c>
      <c r="M55" s="151"/>
      <c r="N55" s="155"/>
    </row>
    <row r="56" spans="1:14" ht="25.5" customHeight="1" x14ac:dyDescent="0.25">
      <c r="A56" s="149"/>
      <c r="B56" s="151"/>
      <c r="C56" s="142" t="s">
        <v>15</v>
      </c>
      <c r="D56" s="182"/>
      <c r="E56" s="14">
        <f t="shared" si="20"/>
        <v>0</v>
      </c>
      <c r="F56" s="4">
        <v>0</v>
      </c>
      <c r="G56" s="4"/>
      <c r="H56" s="4">
        <v>0</v>
      </c>
      <c r="I56" s="3">
        <v>0</v>
      </c>
      <c r="J56" s="3">
        <v>0</v>
      </c>
      <c r="K56" s="3">
        <v>0</v>
      </c>
      <c r="L56" s="2" t="e">
        <f>K56-#REF!</f>
        <v>#REF!</v>
      </c>
      <c r="M56" s="151"/>
      <c r="N56" s="155"/>
    </row>
    <row r="57" spans="1:14" s="23" customFormat="1" ht="24" x14ac:dyDescent="0.25">
      <c r="A57" s="16" t="s">
        <v>238</v>
      </c>
      <c r="B57" s="17" t="s">
        <v>239</v>
      </c>
      <c r="C57" s="18" t="s">
        <v>40</v>
      </c>
      <c r="D57" s="19"/>
      <c r="E57" s="14">
        <f t="shared" si="20"/>
        <v>100</v>
      </c>
      <c r="F57" s="20"/>
      <c r="G57" s="20"/>
      <c r="H57" s="20">
        <v>100</v>
      </c>
      <c r="I57" s="20"/>
      <c r="J57" s="20"/>
      <c r="K57" s="20"/>
      <c r="L57" s="21" t="e">
        <f>K57-#REF!</f>
        <v>#REF!</v>
      </c>
      <c r="M57" s="37"/>
      <c r="N57" s="22"/>
    </row>
    <row r="58" spans="1:14" ht="23.25" customHeight="1" x14ac:dyDescent="0.25">
      <c r="A58" s="183"/>
      <c r="B58" s="185" t="s">
        <v>139</v>
      </c>
      <c r="C58" s="29" t="s">
        <v>13</v>
      </c>
      <c r="D58" s="185" t="s">
        <v>19</v>
      </c>
      <c r="E58" s="30">
        <f t="shared" si="4"/>
        <v>111634.8</v>
      </c>
      <c r="F58" s="30">
        <f>F10+F29+F48</f>
        <v>18883</v>
      </c>
      <c r="G58" s="30">
        <f t="shared" ref="G58:K58" si="26">G10+G29+G48</f>
        <v>0</v>
      </c>
      <c r="H58" s="30">
        <f t="shared" si="26"/>
        <v>5883.2</v>
      </c>
      <c r="I58" s="30">
        <f t="shared" si="26"/>
        <v>0</v>
      </c>
      <c r="J58" s="30">
        <f t="shared" si="26"/>
        <v>0</v>
      </c>
      <c r="K58" s="30">
        <f t="shared" si="26"/>
        <v>86868.6</v>
      </c>
      <c r="L58" s="31" t="e">
        <f>SUM(L59:L60)</f>
        <v>#REF!</v>
      </c>
      <c r="M58" s="187" t="s">
        <v>65</v>
      </c>
      <c r="N58" s="188"/>
    </row>
    <row r="59" spans="1:14" x14ac:dyDescent="0.25">
      <c r="A59" s="184"/>
      <c r="B59" s="186"/>
      <c r="C59" s="29" t="s">
        <v>20</v>
      </c>
      <c r="D59" s="186"/>
      <c r="E59" s="30">
        <f t="shared" si="4"/>
        <v>98391.6</v>
      </c>
      <c r="F59" s="30">
        <f>F11+F30+F49</f>
        <v>5639.7999999999993</v>
      </c>
      <c r="G59" s="30">
        <f t="shared" ref="G59:K60" si="27">G11+G30+G49</f>
        <v>0</v>
      </c>
      <c r="H59" s="30">
        <f t="shared" si="27"/>
        <v>5883.2</v>
      </c>
      <c r="I59" s="30">
        <f t="shared" si="27"/>
        <v>0</v>
      </c>
      <c r="J59" s="30">
        <f t="shared" si="27"/>
        <v>0</v>
      </c>
      <c r="K59" s="30">
        <f t="shared" si="27"/>
        <v>86868.6</v>
      </c>
      <c r="L59" s="31" t="e">
        <f>L30+L11</f>
        <v>#REF!</v>
      </c>
      <c r="M59" s="187"/>
      <c r="N59" s="188"/>
    </row>
    <row r="60" spans="1:14" ht="25.5" customHeight="1" x14ac:dyDescent="0.25">
      <c r="A60" s="184"/>
      <c r="B60" s="186"/>
      <c r="C60" s="29" t="s">
        <v>15</v>
      </c>
      <c r="D60" s="186"/>
      <c r="E60" s="30">
        <f t="shared" si="4"/>
        <v>13243.2</v>
      </c>
      <c r="F60" s="30">
        <f>F12+F31+F50</f>
        <v>13243.2</v>
      </c>
      <c r="G60" s="30">
        <f t="shared" si="27"/>
        <v>0</v>
      </c>
      <c r="H60" s="30">
        <f t="shared" si="27"/>
        <v>0</v>
      </c>
      <c r="I60" s="30">
        <f t="shared" si="27"/>
        <v>0</v>
      </c>
      <c r="J60" s="30">
        <f t="shared" si="27"/>
        <v>0</v>
      </c>
      <c r="K60" s="30">
        <f t="shared" si="27"/>
        <v>0</v>
      </c>
      <c r="L60" s="31" t="e">
        <f>L31+L12</f>
        <v>#REF!</v>
      </c>
      <c r="M60" s="187"/>
      <c r="N60" s="188"/>
    </row>
    <row r="61" spans="1:14" ht="15.75" customHeight="1" x14ac:dyDescent="0.25">
      <c r="A61" s="5"/>
      <c r="B61" s="162" t="s">
        <v>43</v>
      </c>
      <c r="C61" s="163"/>
      <c r="D61" s="163"/>
      <c r="E61" s="163"/>
      <c r="F61" s="163"/>
      <c r="G61" s="163"/>
      <c r="H61" s="163"/>
      <c r="I61" s="163"/>
      <c r="J61" s="163"/>
      <c r="K61" s="163"/>
      <c r="L61" s="163"/>
      <c r="M61" s="163"/>
    </row>
    <row r="62" spans="1:14" ht="13.5" customHeight="1" x14ac:dyDescent="0.25">
      <c r="A62" s="164" t="s">
        <v>17</v>
      </c>
      <c r="B62" s="166" t="s">
        <v>140</v>
      </c>
      <c r="C62" s="11" t="s">
        <v>13</v>
      </c>
      <c r="D62" s="167" t="s">
        <v>19</v>
      </c>
      <c r="E62" s="12">
        <f t="shared" ref="E62:E80" si="28">F62+H62+I62+K62+G62+J62</f>
        <v>25435.800000000003</v>
      </c>
      <c r="F62" s="12">
        <f t="shared" ref="F62:G62" si="29">F65+F69+F73+F77+F82</f>
        <v>7682.9000000000005</v>
      </c>
      <c r="G62" s="12">
        <f t="shared" si="29"/>
        <v>0</v>
      </c>
      <c r="H62" s="12">
        <f>H65+H69+H73+H77+H82</f>
        <v>9587.2000000000007</v>
      </c>
      <c r="I62" s="12">
        <f t="shared" ref="I62:K62" si="30">I65+I69+I73+I77+I82</f>
        <v>0</v>
      </c>
      <c r="J62" s="12">
        <f t="shared" si="30"/>
        <v>0</v>
      </c>
      <c r="K62" s="12">
        <f t="shared" si="30"/>
        <v>8165.7</v>
      </c>
      <c r="L62" s="13" t="e">
        <f t="shared" ref="L62:L64" si="31">L65+L69+L73</f>
        <v>#REF!</v>
      </c>
      <c r="M62" s="166"/>
      <c r="N62" s="169" t="s">
        <v>44</v>
      </c>
    </row>
    <row r="63" spans="1:14" ht="15" customHeight="1" x14ac:dyDescent="0.25">
      <c r="A63" s="165"/>
      <c r="B63" s="166"/>
      <c r="C63" s="11" t="s">
        <v>20</v>
      </c>
      <c r="D63" s="168"/>
      <c r="E63" s="12">
        <f t="shared" si="28"/>
        <v>19198.400000000001</v>
      </c>
      <c r="F63" s="12">
        <f t="shared" ref="F63:K63" si="32">F66+F70+F74+F78+F83</f>
        <v>1445.5</v>
      </c>
      <c r="G63" s="12">
        <f t="shared" si="32"/>
        <v>0</v>
      </c>
      <c r="H63" s="12">
        <f t="shared" si="32"/>
        <v>9587.2000000000007</v>
      </c>
      <c r="I63" s="12">
        <f t="shared" si="32"/>
        <v>0</v>
      </c>
      <c r="J63" s="12">
        <f t="shared" si="32"/>
        <v>0</v>
      </c>
      <c r="K63" s="12">
        <f t="shared" si="32"/>
        <v>8165.7</v>
      </c>
      <c r="L63" s="13" t="e">
        <f t="shared" si="31"/>
        <v>#REF!</v>
      </c>
      <c r="M63" s="166"/>
      <c r="N63" s="169"/>
    </row>
    <row r="64" spans="1:14" ht="25.5" x14ac:dyDescent="0.25">
      <c r="A64" s="165"/>
      <c r="B64" s="166"/>
      <c r="C64" s="11" t="s">
        <v>15</v>
      </c>
      <c r="D64" s="168"/>
      <c r="E64" s="12">
        <f t="shared" si="28"/>
        <v>6237.4000000000005</v>
      </c>
      <c r="F64" s="12">
        <f t="shared" ref="F64:K64" si="33">F67+F71+F75+F79+F84</f>
        <v>6237.4000000000005</v>
      </c>
      <c r="G64" s="12">
        <f t="shared" si="33"/>
        <v>0</v>
      </c>
      <c r="H64" s="12">
        <f t="shared" si="33"/>
        <v>0</v>
      </c>
      <c r="I64" s="12">
        <f t="shared" si="33"/>
        <v>0</v>
      </c>
      <c r="J64" s="12">
        <f t="shared" si="33"/>
        <v>0</v>
      </c>
      <c r="K64" s="12">
        <f t="shared" si="33"/>
        <v>0</v>
      </c>
      <c r="L64" s="13" t="e">
        <f t="shared" si="31"/>
        <v>#REF!</v>
      </c>
      <c r="M64" s="166"/>
      <c r="N64" s="169"/>
    </row>
    <row r="65" spans="1:14" ht="19.5" customHeight="1" x14ac:dyDescent="0.25">
      <c r="A65" s="148" t="s">
        <v>21</v>
      </c>
      <c r="B65" s="150" t="s">
        <v>45</v>
      </c>
      <c r="C65" s="7" t="s">
        <v>13</v>
      </c>
      <c r="D65" s="152" t="s">
        <v>19</v>
      </c>
      <c r="E65" s="14">
        <f t="shared" si="28"/>
        <v>10471.799999999999</v>
      </c>
      <c r="F65" s="14">
        <f t="shared" ref="F65:K65" si="34">SUM(F66:F67)</f>
        <v>412.5</v>
      </c>
      <c r="G65" s="14">
        <f t="shared" si="34"/>
        <v>0</v>
      </c>
      <c r="H65" s="14">
        <f t="shared" si="34"/>
        <v>3934.8</v>
      </c>
      <c r="I65" s="14">
        <f t="shared" si="34"/>
        <v>0</v>
      </c>
      <c r="J65" s="14">
        <f t="shared" si="34"/>
        <v>0</v>
      </c>
      <c r="K65" s="14">
        <f t="shared" si="34"/>
        <v>6124.5</v>
      </c>
      <c r="L65" s="15" t="e">
        <f>K65-#REF!</f>
        <v>#REF!</v>
      </c>
      <c r="M65" s="150" t="s">
        <v>167</v>
      </c>
      <c r="N65" s="154"/>
    </row>
    <row r="66" spans="1:14" ht="19.5" customHeight="1" x14ac:dyDescent="0.25">
      <c r="A66" s="149"/>
      <c r="B66" s="151"/>
      <c r="C66" s="7" t="s">
        <v>20</v>
      </c>
      <c r="D66" s="153"/>
      <c r="E66" s="14">
        <f t="shared" si="28"/>
        <v>10471.799999999999</v>
      </c>
      <c r="F66" s="4">
        <v>412.5</v>
      </c>
      <c r="G66" s="25"/>
      <c r="H66" s="25">
        <v>3934.8</v>
      </c>
      <c r="I66" s="3">
        <v>0</v>
      </c>
      <c r="J66" s="3">
        <v>0</v>
      </c>
      <c r="K66" s="3">
        <v>6124.5</v>
      </c>
      <c r="L66" s="2" t="e">
        <f>K66-#REF!</f>
        <v>#REF!</v>
      </c>
      <c r="M66" s="151"/>
      <c r="N66" s="155"/>
    </row>
    <row r="67" spans="1:14" ht="25.5" customHeight="1" x14ac:dyDescent="0.25">
      <c r="A67" s="149"/>
      <c r="B67" s="151"/>
      <c r="C67" s="7" t="s">
        <v>15</v>
      </c>
      <c r="D67" s="153"/>
      <c r="E67" s="14">
        <f t="shared" si="28"/>
        <v>0</v>
      </c>
      <c r="F67" s="4">
        <v>0</v>
      </c>
      <c r="G67" s="4"/>
      <c r="H67" s="4">
        <v>0</v>
      </c>
      <c r="I67" s="3">
        <v>0</v>
      </c>
      <c r="J67" s="3">
        <v>0</v>
      </c>
      <c r="K67" s="3">
        <v>0</v>
      </c>
      <c r="L67" s="2" t="e">
        <f>K67-#REF!</f>
        <v>#REF!</v>
      </c>
      <c r="M67" s="151"/>
      <c r="N67" s="155"/>
    </row>
    <row r="68" spans="1:14" s="23" customFormat="1" ht="24" x14ac:dyDescent="0.25">
      <c r="A68" s="16" t="s">
        <v>237</v>
      </c>
      <c r="B68" s="17" t="s">
        <v>110</v>
      </c>
      <c r="C68" s="32" t="s">
        <v>40</v>
      </c>
      <c r="D68" s="19">
        <v>2</v>
      </c>
      <c r="E68" s="14">
        <f t="shared" si="28"/>
        <v>11.5</v>
      </c>
      <c r="F68" s="20">
        <v>1</v>
      </c>
      <c r="G68" s="20"/>
      <c r="H68" s="20">
        <v>3.5</v>
      </c>
      <c r="I68" s="20">
        <v>0</v>
      </c>
      <c r="J68" s="20">
        <v>0</v>
      </c>
      <c r="K68" s="20">
        <v>7</v>
      </c>
      <c r="L68" s="21" t="e">
        <f>K68-#REF!</f>
        <v>#REF!</v>
      </c>
      <c r="M68" s="37"/>
      <c r="N68" s="22"/>
    </row>
    <row r="69" spans="1:14" ht="22.5" customHeight="1" x14ac:dyDescent="0.25">
      <c r="A69" s="148" t="s">
        <v>46</v>
      </c>
      <c r="B69" s="150" t="s">
        <v>91</v>
      </c>
      <c r="C69" s="7" t="s">
        <v>13</v>
      </c>
      <c r="D69" s="152" t="s">
        <v>47</v>
      </c>
      <c r="E69" s="14">
        <f t="shared" si="28"/>
        <v>3568</v>
      </c>
      <c r="F69" s="14">
        <f t="shared" ref="F69:K69" si="35">SUM(F70:F71)</f>
        <v>1526.8</v>
      </c>
      <c r="G69" s="14">
        <f t="shared" si="35"/>
        <v>0</v>
      </c>
      <c r="H69" s="14">
        <f t="shared" si="35"/>
        <v>0</v>
      </c>
      <c r="I69" s="14">
        <f t="shared" si="35"/>
        <v>0</v>
      </c>
      <c r="J69" s="14">
        <f t="shared" si="35"/>
        <v>0</v>
      </c>
      <c r="K69" s="14">
        <f t="shared" si="35"/>
        <v>2041.2</v>
      </c>
      <c r="L69" s="15" t="e">
        <f>K69-#REF!</f>
        <v>#REF!</v>
      </c>
      <c r="M69" s="150" t="s">
        <v>167</v>
      </c>
      <c r="N69" s="189"/>
    </row>
    <row r="70" spans="1:14" ht="18.75" customHeight="1" x14ac:dyDescent="0.25">
      <c r="A70" s="149"/>
      <c r="B70" s="151"/>
      <c r="C70" s="7" t="s">
        <v>20</v>
      </c>
      <c r="D70" s="153"/>
      <c r="E70" s="14">
        <f t="shared" si="28"/>
        <v>2238.1999999999998</v>
      </c>
      <c r="F70" s="4">
        <v>197</v>
      </c>
      <c r="G70" s="25"/>
      <c r="H70" s="25">
        <v>0</v>
      </c>
      <c r="I70" s="26">
        <v>0</v>
      </c>
      <c r="J70" s="26">
        <v>0</v>
      </c>
      <c r="K70" s="3">
        <v>2041.2</v>
      </c>
      <c r="L70" s="2" t="e">
        <f>K70-#REF!</f>
        <v>#REF!</v>
      </c>
      <c r="M70" s="151"/>
      <c r="N70" s="190"/>
    </row>
    <row r="71" spans="1:14" ht="25.5" customHeight="1" x14ac:dyDescent="0.25">
      <c r="A71" s="149"/>
      <c r="B71" s="151"/>
      <c r="C71" s="7" t="s">
        <v>15</v>
      </c>
      <c r="D71" s="153"/>
      <c r="E71" s="14">
        <f t="shared" si="28"/>
        <v>1329.8</v>
      </c>
      <c r="F71" s="4">
        <v>1329.8</v>
      </c>
      <c r="G71" s="4"/>
      <c r="H71" s="4">
        <v>0</v>
      </c>
      <c r="I71" s="3">
        <v>0</v>
      </c>
      <c r="J71" s="3">
        <v>0</v>
      </c>
      <c r="K71" s="3">
        <v>0</v>
      </c>
      <c r="L71" s="2" t="e">
        <f>K71-#REF!</f>
        <v>#REF!</v>
      </c>
      <c r="M71" s="151"/>
      <c r="N71" s="190"/>
    </row>
    <row r="72" spans="1:14" s="23" customFormat="1" ht="12.75" x14ac:dyDescent="0.25">
      <c r="A72" s="16" t="s">
        <v>46</v>
      </c>
      <c r="B72" s="17" t="s">
        <v>111</v>
      </c>
      <c r="C72" s="18" t="s">
        <v>25</v>
      </c>
      <c r="D72" s="19">
        <v>1</v>
      </c>
      <c r="E72" s="14">
        <f t="shared" si="28"/>
        <v>9</v>
      </c>
      <c r="F72" s="20">
        <v>1</v>
      </c>
      <c r="G72" s="20"/>
      <c r="H72" s="20">
        <v>0</v>
      </c>
      <c r="I72" s="20">
        <v>0</v>
      </c>
      <c r="J72" s="20">
        <v>0</v>
      </c>
      <c r="K72" s="20">
        <v>8</v>
      </c>
      <c r="L72" s="21" t="e">
        <f>K72-#REF!</f>
        <v>#REF!</v>
      </c>
      <c r="M72" s="37"/>
      <c r="N72" s="22"/>
    </row>
    <row r="73" spans="1:14" ht="22.5" customHeight="1" x14ac:dyDescent="0.25">
      <c r="A73" s="148" t="s">
        <v>48</v>
      </c>
      <c r="B73" s="150" t="s">
        <v>49</v>
      </c>
      <c r="C73" s="7" t="s">
        <v>13</v>
      </c>
      <c r="D73" s="150" t="s">
        <v>19</v>
      </c>
      <c r="E73" s="14">
        <f t="shared" si="28"/>
        <v>0</v>
      </c>
      <c r="F73" s="14">
        <f t="shared" ref="F73:K73" si="36">SUM(F74:F75)</f>
        <v>0</v>
      </c>
      <c r="G73" s="14">
        <f t="shared" si="36"/>
        <v>0</v>
      </c>
      <c r="H73" s="14">
        <f t="shared" si="36"/>
        <v>0</v>
      </c>
      <c r="I73" s="14">
        <f t="shared" si="36"/>
        <v>0</v>
      </c>
      <c r="J73" s="14">
        <f t="shared" si="36"/>
        <v>0</v>
      </c>
      <c r="K73" s="14">
        <f t="shared" si="36"/>
        <v>0</v>
      </c>
      <c r="L73" s="15" t="e">
        <f>K73-#REF!</f>
        <v>#REF!</v>
      </c>
      <c r="M73" s="150" t="s">
        <v>167</v>
      </c>
      <c r="N73" s="189"/>
    </row>
    <row r="74" spans="1:14" ht="30" customHeight="1" x14ac:dyDescent="0.25">
      <c r="A74" s="149"/>
      <c r="B74" s="151"/>
      <c r="C74" s="7" t="s">
        <v>20</v>
      </c>
      <c r="D74" s="151"/>
      <c r="E74" s="14">
        <f t="shared" si="28"/>
        <v>0</v>
      </c>
      <c r="F74" s="4">
        <v>0</v>
      </c>
      <c r="G74" s="4"/>
      <c r="H74" s="4">
        <v>0</v>
      </c>
      <c r="I74" s="3">
        <v>0</v>
      </c>
      <c r="J74" s="3">
        <v>0</v>
      </c>
      <c r="K74" s="3">
        <v>0</v>
      </c>
      <c r="L74" s="2" t="e">
        <f>K74-#REF!</f>
        <v>#REF!</v>
      </c>
      <c r="M74" s="151"/>
      <c r="N74" s="190"/>
    </row>
    <row r="75" spans="1:14" ht="38.25" customHeight="1" x14ac:dyDescent="0.25">
      <c r="A75" s="149"/>
      <c r="B75" s="151"/>
      <c r="C75" s="7" t="s">
        <v>15</v>
      </c>
      <c r="D75" s="151"/>
      <c r="E75" s="14">
        <f t="shared" si="28"/>
        <v>0</v>
      </c>
      <c r="F75" s="4">
        <v>0</v>
      </c>
      <c r="G75" s="4"/>
      <c r="H75" s="4">
        <v>0</v>
      </c>
      <c r="I75" s="3">
        <v>0</v>
      </c>
      <c r="J75" s="3">
        <v>0</v>
      </c>
      <c r="K75" s="3">
        <v>0</v>
      </c>
      <c r="L75" s="2" t="e">
        <f>K75-#REF!</f>
        <v>#REF!</v>
      </c>
      <c r="M75" s="151"/>
      <c r="N75" s="190"/>
    </row>
    <row r="76" spans="1:14" s="23" customFormat="1" ht="24" x14ac:dyDescent="0.25">
      <c r="A76" s="16" t="s">
        <v>48</v>
      </c>
      <c r="B76" s="17" t="s">
        <v>112</v>
      </c>
      <c r="C76" s="18" t="s">
        <v>25</v>
      </c>
      <c r="D76" s="19">
        <v>0</v>
      </c>
      <c r="E76" s="14">
        <f t="shared" si="28"/>
        <v>2</v>
      </c>
      <c r="F76" s="20">
        <v>0</v>
      </c>
      <c r="G76" s="20"/>
      <c r="H76" s="20">
        <v>0</v>
      </c>
      <c r="I76" s="20">
        <v>0</v>
      </c>
      <c r="J76" s="20">
        <v>0</v>
      </c>
      <c r="K76" s="20">
        <v>2</v>
      </c>
      <c r="L76" s="21" t="e">
        <f>K76-#REF!</f>
        <v>#REF!</v>
      </c>
      <c r="M76" s="37"/>
      <c r="N76" s="22"/>
    </row>
    <row r="77" spans="1:14" ht="21.75" customHeight="1" x14ac:dyDescent="0.25">
      <c r="A77" s="148" t="s">
        <v>129</v>
      </c>
      <c r="B77" s="150" t="s">
        <v>131</v>
      </c>
      <c r="C77" s="77" t="s">
        <v>13</v>
      </c>
      <c r="D77" s="150" t="s">
        <v>192</v>
      </c>
      <c r="E77" s="14">
        <f t="shared" si="28"/>
        <v>10438.799999999999</v>
      </c>
      <c r="F77" s="14">
        <f t="shared" ref="F77:K77" si="37">SUM(F78:F79)</f>
        <v>5743.6</v>
      </c>
      <c r="G77" s="14">
        <f t="shared" si="37"/>
        <v>0</v>
      </c>
      <c r="H77" s="14">
        <f t="shared" si="37"/>
        <v>4695.2</v>
      </c>
      <c r="I77" s="14">
        <f t="shared" si="37"/>
        <v>0</v>
      </c>
      <c r="J77" s="14">
        <f t="shared" si="37"/>
        <v>0</v>
      </c>
      <c r="K77" s="14">
        <f t="shared" si="37"/>
        <v>0</v>
      </c>
      <c r="L77" s="15" t="e">
        <f>K77-#REF!</f>
        <v>#REF!</v>
      </c>
      <c r="M77" s="150" t="s">
        <v>133</v>
      </c>
      <c r="N77" s="189"/>
    </row>
    <row r="78" spans="1:14" ht="22.5" customHeight="1" x14ac:dyDescent="0.25">
      <c r="A78" s="149"/>
      <c r="B78" s="151"/>
      <c r="C78" s="77" t="s">
        <v>20</v>
      </c>
      <c r="D78" s="151"/>
      <c r="E78" s="14">
        <f t="shared" si="28"/>
        <v>5531.2</v>
      </c>
      <c r="F78" s="4">
        <v>836</v>
      </c>
      <c r="G78" s="4"/>
      <c r="H78" s="4">
        <v>4695.2</v>
      </c>
      <c r="I78" s="3">
        <v>0</v>
      </c>
      <c r="J78" s="3">
        <v>0</v>
      </c>
      <c r="K78" s="3">
        <v>0</v>
      </c>
      <c r="L78" s="2" t="e">
        <f>K78-#REF!</f>
        <v>#REF!</v>
      </c>
      <c r="M78" s="151"/>
      <c r="N78" s="190"/>
    </row>
    <row r="79" spans="1:14" ht="28.5" customHeight="1" x14ac:dyDescent="0.25">
      <c r="A79" s="149"/>
      <c r="B79" s="151"/>
      <c r="C79" s="77" t="s">
        <v>15</v>
      </c>
      <c r="D79" s="151"/>
      <c r="E79" s="14">
        <f t="shared" si="28"/>
        <v>4907.6000000000004</v>
      </c>
      <c r="F79" s="4">
        <v>4907.6000000000004</v>
      </c>
      <c r="G79" s="4"/>
      <c r="H79" s="4">
        <v>0</v>
      </c>
      <c r="I79" s="3">
        <v>0</v>
      </c>
      <c r="J79" s="3">
        <v>0</v>
      </c>
      <c r="K79" s="3">
        <v>0</v>
      </c>
      <c r="L79" s="2" t="e">
        <f>K79-#REF!</f>
        <v>#REF!</v>
      </c>
      <c r="M79" s="151"/>
      <c r="N79" s="190"/>
    </row>
    <row r="80" spans="1:14" s="23" customFormat="1" ht="12.75" x14ac:dyDescent="0.25">
      <c r="A80" s="191" t="s">
        <v>129</v>
      </c>
      <c r="B80" s="17" t="s">
        <v>132</v>
      </c>
      <c r="C80" s="18" t="s">
        <v>25</v>
      </c>
      <c r="D80" s="19">
        <v>0</v>
      </c>
      <c r="E80" s="14">
        <f t="shared" si="28"/>
        <v>1</v>
      </c>
      <c r="F80" s="20">
        <v>1</v>
      </c>
      <c r="G80" s="20"/>
      <c r="H80" s="20">
        <v>0</v>
      </c>
      <c r="I80" s="20">
        <v>0</v>
      </c>
      <c r="J80" s="20">
        <v>0</v>
      </c>
      <c r="K80" s="20">
        <v>0</v>
      </c>
      <c r="L80" s="21" t="e">
        <f>K80-#REF!</f>
        <v>#REF!</v>
      </c>
      <c r="M80" s="37"/>
      <c r="N80" s="22"/>
    </row>
    <row r="81" spans="1:14" s="23" customFormat="1" ht="24" x14ac:dyDescent="0.25">
      <c r="A81" s="192"/>
      <c r="B81" s="17" t="s">
        <v>162</v>
      </c>
      <c r="C81" s="18" t="s">
        <v>40</v>
      </c>
      <c r="D81" s="104">
        <v>0</v>
      </c>
      <c r="E81" s="14">
        <v>100</v>
      </c>
      <c r="F81" s="20">
        <v>50</v>
      </c>
      <c r="G81" s="20"/>
      <c r="H81" s="21">
        <v>50</v>
      </c>
      <c r="I81" s="20">
        <v>0</v>
      </c>
      <c r="J81" s="20">
        <v>0</v>
      </c>
      <c r="K81" s="20">
        <v>0</v>
      </c>
      <c r="L81" s="21"/>
      <c r="M81" s="37"/>
      <c r="N81" s="22"/>
    </row>
    <row r="82" spans="1:14" ht="21.75" customHeight="1" x14ac:dyDescent="0.25">
      <c r="A82" s="148" t="s">
        <v>235</v>
      </c>
      <c r="B82" s="150" t="s">
        <v>236</v>
      </c>
      <c r="C82" s="142" t="s">
        <v>13</v>
      </c>
      <c r="D82" s="150" t="s">
        <v>234</v>
      </c>
      <c r="E82" s="14">
        <f t="shared" ref="E82:E84" si="38">F82+H82+I82+K82+G82+J82</f>
        <v>957.2</v>
      </c>
      <c r="F82" s="14">
        <f t="shared" ref="F82:K82" si="39">SUM(F83:F84)</f>
        <v>0</v>
      </c>
      <c r="G82" s="14">
        <f t="shared" si="39"/>
        <v>0</v>
      </c>
      <c r="H82" s="14">
        <f t="shared" si="39"/>
        <v>957.2</v>
      </c>
      <c r="I82" s="14">
        <f t="shared" si="39"/>
        <v>0</v>
      </c>
      <c r="J82" s="14">
        <f t="shared" si="39"/>
        <v>0</v>
      </c>
      <c r="K82" s="14">
        <f t="shared" si="39"/>
        <v>0</v>
      </c>
      <c r="L82" s="15" t="e">
        <f>K82-#REF!</f>
        <v>#REF!</v>
      </c>
      <c r="M82" s="150" t="s">
        <v>133</v>
      </c>
      <c r="N82" s="189"/>
    </row>
    <row r="83" spans="1:14" ht="22.5" customHeight="1" x14ac:dyDescent="0.25">
      <c r="A83" s="149"/>
      <c r="B83" s="151"/>
      <c r="C83" s="142" t="s">
        <v>20</v>
      </c>
      <c r="D83" s="151"/>
      <c r="E83" s="14">
        <f t="shared" si="38"/>
        <v>957.2</v>
      </c>
      <c r="F83" s="4">
        <v>0</v>
      </c>
      <c r="G83" s="4"/>
      <c r="H83" s="4">
        <v>957.2</v>
      </c>
      <c r="I83" s="3">
        <v>0</v>
      </c>
      <c r="J83" s="3">
        <v>0</v>
      </c>
      <c r="K83" s="3">
        <v>0</v>
      </c>
      <c r="L83" s="2" t="e">
        <f>K83-#REF!</f>
        <v>#REF!</v>
      </c>
      <c r="M83" s="151"/>
      <c r="N83" s="190"/>
    </row>
    <row r="84" spans="1:14" ht="28.5" customHeight="1" x14ac:dyDescent="0.25">
      <c r="A84" s="149"/>
      <c r="B84" s="151"/>
      <c r="C84" s="142" t="s">
        <v>15</v>
      </c>
      <c r="D84" s="151"/>
      <c r="E84" s="14">
        <f t="shared" si="38"/>
        <v>0</v>
      </c>
      <c r="F84" s="4">
        <v>0</v>
      </c>
      <c r="G84" s="4"/>
      <c r="H84" s="4">
        <v>0</v>
      </c>
      <c r="I84" s="3">
        <v>0</v>
      </c>
      <c r="J84" s="3">
        <v>0</v>
      </c>
      <c r="K84" s="3">
        <v>0</v>
      </c>
      <c r="L84" s="2" t="e">
        <f>K84-#REF!</f>
        <v>#REF!</v>
      </c>
      <c r="M84" s="151"/>
      <c r="N84" s="190"/>
    </row>
    <row r="85" spans="1:14" ht="14.25" customHeight="1" x14ac:dyDescent="0.25">
      <c r="A85" s="183"/>
      <c r="B85" s="185" t="s">
        <v>50</v>
      </c>
      <c r="C85" s="29" t="s">
        <v>13</v>
      </c>
      <c r="D85" s="185" t="s">
        <v>19</v>
      </c>
      <c r="E85" s="30">
        <f>F85+H85+I85+K85+G85+J85</f>
        <v>25435.800000000003</v>
      </c>
      <c r="F85" s="30">
        <f t="shared" ref="F85:I87" si="40">F62</f>
        <v>7682.9000000000005</v>
      </c>
      <c r="G85" s="30">
        <f t="shared" si="40"/>
        <v>0</v>
      </c>
      <c r="H85" s="30">
        <f t="shared" si="40"/>
        <v>9587.2000000000007</v>
      </c>
      <c r="I85" s="30">
        <f t="shared" si="40"/>
        <v>0</v>
      </c>
      <c r="J85" s="30">
        <f t="shared" ref="J85" si="41">J62</f>
        <v>0</v>
      </c>
      <c r="K85" s="30">
        <f t="shared" ref="K85:L87" si="42">K62</f>
        <v>8165.7</v>
      </c>
      <c r="L85" s="31" t="e">
        <f t="shared" si="42"/>
        <v>#REF!</v>
      </c>
      <c r="M85" s="187" t="s">
        <v>64</v>
      </c>
      <c r="N85" s="188"/>
    </row>
    <row r="86" spans="1:14" x14ac:dyDescent="0.25">
      <c r="A86" s="184"/>
      <c r="B86" s="186"/>
      <c r="C86" s="29" t="s">
        <v>20</v>
      </c>
      <c r="D86" s="186"/>
      <c r="E86" s="30">
        <f>F86+H86+I86+K86+G86+J86</f>
        <v>19198.400000000001</v>
      </c>
      <c r="F86" s="30">
        <f t="shared" si="40"/>
        <v>1445.5</v>
      </c>
      <c r="G86" s="30">
        <f t="shared" si="40"/>
        <v>0</v>
      </c>
      <c r="H86" s="30">
        <f t="shared" si="40"/>
        <v>9587.2000000000007</v>
      </c>
      <c r="I86" s="30">
        <f t="shared" si="40"/>
        <v>0</v>
      </c>
      <c r="J86" s="30">
        <f t="shared" ref="J86" si="43">J63</f>
        <v>0</v>
      </c>
      <c r="K86" s="30">
        <f t="shared" si="42"/>
        <v>8165.7</v>
      </c>
      <c r="L86" s="31" t="e">
        <f t="shared" si="42"/>
        <v>#REF!</v>
      </c>
      <c r="M86" s="187"/>
      <c r="N86" s="188"/>
    </row>
    <row r="87" spans="1:14" ht="25.5" customHeight="1" x14ac:dyDescent="0.25">
      <c r="A87" s="184"/>
      <c r="B87" s="186"/>
      <c r="C87" s="29" t="s">
        <v>15</v>
      </c>
      <c r="D87" s="186"/>
      <c r="E87" s="30">
        <f>F87+H87+I87+K87+G87+J87</f>
        <v>6237.4000000000005</v>
      </c>
      <c r="F87" s="30">
        <f t="shared" si="40"/>
        <v>6237.4000000000005</v>
      </c>
      <c r="G87" s="30">
        <f t="shared" si="40"/>
        <v>0</v>
      </c>
      <c r="H87" s="30">
        <f t="shared" si="40"/>
        <v>0</v>
      </c>
      <c r="I87" s="30">
        <f t="shared" si="40"/>
        <v>0</v>
      </c>
      <c r="J87" s="30">
        <f t="shared" ref="J87" si="44">J64</f>
        <v>0</v>
      </c>
      <c r="K87" s="30">
        <f t="shared" si="42"/>
        <v>0</v>
      </c>
      <c r="L87" s="31" t="e">
        <f t="shared" si="42"/>
        <v>#REF!</v>
      </c>
      <c r="M87" s="187"/>
      <c r="N87" s="188"/>
    </row>
    <row r="88" spans="1:14" ht="15.75" customHeight="1" x14ac:dyDescent="0.25">
      <c r="A88" s="5"/>
      <c r="B88" s="162" t="s">
        <v>142</v>
      </c>
      <c r="C88" s="163"/>
      <c r="D88" s="163"/>
      <c r="E88" s="163"/>
      <c r="F88" s="163"/>
      <c r="G88" s="163"/>
      <c r="H88" s="163"/>
      <c r="I88" s="163"/>
      <c r="J88" s="163"/>
      <c r="K88" s="163"/>
      <c r="L88" s="163"/>
      <c r="M88" s="163"/>
    </row>
    <row r="89" spans="1:14" x14ac:dyDescent="0.25">
      <c r="A89" s="164" t="s">
        <v>17</v>
      </c>
      <c r="B89" s="166" t="s">
        <v>141</v>
      </c>
      <c r="C89" s="11" t="s">
        <v>13</v>
      </c>
      <c r="D89" s="167" t="s">
        <v>19</v>
      </c>
      <c r="E89" s="12">
        <f t="shared" ref="E89:E105" si="45">F89+H89+I89+K89+G89+J89</f>
        <v>18974.7</v>
      </c>
      <c r="F89" s="12">
        <f>F92+F96+F100</f>
        <v>601.20000000000005</v>
      </c>
      <c r="G89" s="12">
        <f t="shared" ref="G89:K91" si="46">G92+G96</f>
        <v>0</v>
      </c>
      <c r="H89" s="12">
        <f t="shared" si="46"/>
        <v>0</v>
      </c>
      <c r="I89" s="12">
        <f t="shared" si="46"/>
        <v>0</v>
      </c>
      <c r="J89" s="12">
        <f t="shared" ref="J89" si="47">J92+J96</f>
        <v>0</v>
      </c>
      <c r="K89" s="12">
        <f t="shared" si="46"/>
        <v>18373.5</v>
      </c>
      <c r="L89" s="13" t="e">
        <f>SUM(L90:L91)</f>
        <v>#REF!</v>
      </c>
      <c r="M89" s="166"/>
      <c r="N89" s="169" t="s">
        <v>51</v>
      </c>
    </row>
    <row r="90" spans="1:14" ht="15" customHeight="1" x14ac:dyDescent="0.25">
      <c r="A90" s="165"/>
      <c r="B90" s="166"/>
      <c r="C90" s="11" t="s">
        <v>20</v>
      </c>
      <c r="D90" s="168"/>
      <c r="E90" s="12">
        <f t="shared" si="45"/>
        <v>18974.7</v>
      </c>
      <c r="F90" s="12">
        <f>F93+F97+F100</f>
        <v>601.20000000000005</v>
      </c>
      <c r="G90" s="12">
        <f t="shared" si="46"/>
        <v>0</v>
      </c>
      <c r="H90" s="12">
        <f t="shared" si="46"/>
        <v>0</v>
      </c>
      <c r="I90" s="12">
        <f t="shared" si="46"/>
        <v>0</v>
      </c>
      <c r="J90" s="12">
        <f t="shared" ref="J90" si="48">J93+J97</f>
        <v>0</v>
      </c>
      <c r="K90" s="12">
        <f t="shared" si="46"/>
        <v>18373.5</v>
      </c>
      <c r="L90" s="13" t="e">
        <f>L93+L97</f>
        <v>#REF!</v>
      </c>
      <c r="M90" s="166"/>
      <c r="N90" s="169"/>
    </row>
    <row r="91" spans="1:14" ht="25.5" x14ac:dyDescent="0.25">
      <c r="A91" s="165"/>
      <c r="B91" s="166"/>
      <c r="C91" s="11" t="s">
        <v>15</v>
      </c>
      <c r="D91" s="168"/>
      <c r="E91" s="12">
        <f t="shared" si="45"/>
        <v>0</v>
      </c>
      <c r="F91" s="12">
        <f>F94+F98</f>
        <v>0</v>
      </c>
      <c r="G91" s="12">
        <f t="shared" si="46"/>
        <v>0</v>
      </c>
      <c r="H91" s="12">
        <f t="shared" si="46"/>
        <v>0</v>
      </c>
      <c r="I91" s="12">
        <f t="shared" si="46"/>
        <v>0</v>
      </c>
      <c r="J91" s="12">
        <f t="shared" ref="J91" si="49">J94+J98</f>
        <v>0</v>
      </c>
      <c r="K91" s="12">
        <f t="shared" si="46"/>
        <v>0</v>
      </c>
      <c r="L91" s="13" t="e">
        <f>L94+L98</f>
        <v>#REF!</v>
      </c>
      <c r="M91" s="166"/>
      <c r="N91" s="169"/>
    </row>
    <row r="92" spans="1:14" ht="20.25" customHeight="1" x14ac:dyDescent="0.25">
      <c r="A92" s="148" t="s">
        <v>21</v>
      </c>
      <c r="B92" s="150" t="s">
        <v>135</v>
      </c>
      <c r="C92" s="7" t="s">
        <v>13</v>
      </c>
      <c r="D92" s="152" t="s">
        <v>19</v>
      </c>
      <c r="E92" s="14">
        <f t="shared" si="45"/>
        <v>6284.5</v>
      </c>
      <c r="F92" s="14">
        <f t="shared" ref="F92:K92" si="50">SUM(F93:F94)</f>
        <v>160</v>
      </c>
      <c r="G92" s="14">
        <f t="shared" si="50"/>
        <v>0</v>
      </c>
      <c r="H92" s="14">
        <f t="shared" si="50"/>
        <v>0</v>
      </c>
      <c r="I92" s="14">
        <f t="shared" si="50"/>
        <v>0</v>
      </c>
      <c r="J92" s="14">
        <f t="shared" si="50"/>
        <v>0</v>
      </c>
      <c r="K92" s="14">
        <f t="shared" si="50"/>
        <v>6124.5</v>
      </c>
      <c r="L92" s="15" t="e">
        <f>K92-#REF!</f>
        <v>#REF!</v>
      </c>
      <c r="M92" s="150" t="s">
        <v>167</v>
      </c>
      <c r="N92" s="195"/>
    </row>
    <row r="93" spans="1:14" ht="18.75" customHeight="1" x14ac:dyDescent="0.25">
      <c r="A93" s="149"/>
      <c r="B93" s="151"/>
      <c r="C93" s="7" t="s">
        <v>20</v>
      </c>
      <c r="D93" s="153"/>
      <c r="E93" s="14">
        <f t="shared" si="45"/>
        <v>6284.5</v>
      </c>
      <c r="F93" s="4">
        <v>160</v>
      </c>
      <c r="G93" s="25"/>
      <c r="H93" s="25">
        <v>0</v>
      </c>
      <c r="I93" s="26">
        <v>0</v>
      </c>
      <c r="J93" s="26">
        <v>0</v>
      </c>
      <c r="K93" s="3">
        <v>6124.5</v>
      </c>
      <c r="L93" s="2" t="e">
        <f>K93-#REF!</f>
        <v>#REF!</v>
      </c>
      <c r="M93" s="151"/>
      <c r="N93" s="195"/>
    </row>
    <row r="94" spans="1:14" ht="38.25" customHeight="1" x14ac:dyDescent="0.25">
      <c r="A94" s="149"/>
      <c r="B94" s="151"/>
      <c r="C94" s="7" t="s">
        <v>15</v>
      </c>
      <c r="D94" s="153"/>
      <c r="E94" s="14">
        <f t="shared" si="45"/>
        <v>0</v>
      </c>
      <c r="F94" s="4">
        <v>0</v>
      </c>
      <c r="G94" s="4"/>
      <c r="H94" s="4">
        <v>0</v>
      </c>
      <c r="I94" s="3">
        <v>0</v>
      </c>
      <c r="J94" s="3">
        <v>0</v>
      </c>
      <c r="K94" s="3">
        <v>0</v>
      </c>
      <c r="L94" s="2" t="e">
        <f>K94-#REF!</f>
        <v>#REF!</v>
      </c>
      <c r="M94" s="151"/>
      <c r="N94" s="195"/>
    </row>
    <row r="95" spans="1:14" s="23" customFormat="1" ht="24" x14ac:dyDescent="0.25">
      <c r="A95" s="16" t="s">
        <v>21</v>
      </c>
      <c r="B95" s="17" t="s">
        <v>113</v>
      </c>
      <c r="C95" s="18" t="s">
        <v>25</v>
      </c>
      <c r="D95" s="19">
        <v>2</v>
      </c>
      <c r="E95" s="14">
        <f t="shared" si="45"/>
        <v>3</v>
      </c>
      <c r="F95" s="20">
        <v>1</v>
      </c>
      <c r="G95" s="20"/>
      <c r="H95" s="20">
        <v>0</v>
      </c>
      <c r="I95" s="20">
        <v>0</v>
      </c>
      <c r="J95" s="20">
        <v>0</v>
      </c>
      <c r="K95" s="20">
        <v>2</v>
      </c>
      <c r="L95" s="21" t="e">
        <f>K95-#REF!</f>
        <v>#REF!</v>
      </c>
      <c r="M95" s="37"/>
      <c r="N95" s="18"/>
    </row>
    <row r="96" spans="1:14" ht="18" customHeight="1" x14ac:dyDescent="0.25">
      <c r="A96" s="148" t="s">
        <v>26</v>
      </c>
      <c r="B96" s="150" t="s">
        <v>52</v>
      </c>
      <c r="C96" s="7" t="s">
        <v>13</v>
      </c>
      <c r="D96" s="152" t="s">
        <v>19</v>
      </c>
      <c r="E96" s="14">
        <f t="shared" si="45"/>
        <v>12543.9</v>
      </c>
      <c r="F96" s="14">
        <f t="shared" ref="F96:K96" si="51">SUM(F97:F98)</f>
        <v>294.89999999999998</v>
      </c>
      <c r="G96" s="14">
        <f t="shared" si="51"/>
        <v>0</v>
      </c>
      <c r="H96" s="14">
        <f t="shared" si="51"/>
        <v>0</v>
      </c>
      <c r="I96" s="14">
        <f t="shared" si="51"/>
        <v>0</v>
      </c>
      <c r="J96" s="14">
        <f t="shared" si="51"/>
        <v>0</v>
      </c>
      <c r="K96" s="14">
        <f t="shared" si="51"/>
        <v>12249</v>
      </c>
      <c r="L96" s="15" t="e">
        <f>K96-#REF!</f>
        <v>#REF!</v>
      </c>
      <c r="M96" s="150" t="s">
        <v>167</v>
      </c>
      <c r="N96" s="195"/>
    </row>
    <row r="97" spans="1:14" ht="18.75" customHeight="1" x14ac:dyDescent="0.25">
      <c r="A97" s="149"/>
      <c r="B97" s="151"/>
      <c r="C97" s="7" t="s">
        <v>20</v>
      </c>
      <c r="D97" s="153"/>
      <c r="E97" s="14">
        <f t="shared" si="45"/>
        <v>12543.9</v>
      </c>
      <c r="F97" s="4">
        <v>294.89999999999998</v>
      </c>
      <c r="G97" s="25"/>
      <c r="H97" s="4">
        <v>0</v>
      </c>
      <c r="I97" s="3">
        <v>0</v>
      </c>
      <c r="J97" s="3">
        <v>0</v>
      </c>
      <c r="K97" s="3">
        <v>12249</v>
      </c>
      <c r="L97" s="2" t="e">
        <f>K97-#REF!</f>
        <v>#REF!</v>
      </c>
      <c r="M97" s="151"/>
      <c r="N97" s="195"/>
    </row>
    <row r="98" spans="1:14" ht="25.5" customHeight="1" x14ac:dyDescent="0.25">
      <c r="A98" s="149"/>
      <c r="B98" s="151"/>
      <c r="C98" s="7" t="s">
        <v>15</v>
      </c>
      <c r="D98" s="153"/>
      <c r="E98" s="14">
        <f t="shared" si="45"/>
        <v>0</v>
      </c>
      <c r="F98" s="4">
        <v>0</v>
      </c>
      <c r="G98" s="4"/>
      <c r="H98" s="4">
        <v>0</v>
      </c>
      <c r="I98" s="3">
        <v>0</v>
      </c>
      <c r="J98" s="3">
        <v>0</v>
      </c>
      <c r="K98" s="3">
        <v>0</v>
      </c>
      <c r="L98" s="2" t="e">
        <f>K98-#REF!</f>
        <v>#REF!</v>
      </c>
      <c r="M98" s="151"/>
      <c r="N98" s="195"/>
    </row>
    <row r="99" spans="1:14" ht="18" customHeight="1" x14ac:dyDescent="0.25">
      <c r="A99" s="196" t="s">
        <v>29</v>
      </c>
      <c r="B99" s="181" t="s">
        <v>123</v>
      </c>
      <c r="C99" s="78" t="s">
        <v>13</v>
      </c>
      <c r="D99" s="181" t="s">
        <v>19</v>
      </c>
      <c r="E99" s="14">
        <f t="shared" si="45"/>
        <v>146.30000000000001</v>
      </c>
      <c r="F99" s="14">
        <f t="shared" ref="F99:K99" si="52">SUM(F100:F101)</f>
        <v>146.30000000000001</v>
      </c>
      <c r="G99" s="14">
        <f t="shared" si="52"/>
        <v>0</v>
      </c>
      <c r="H99" s="14">
        <f t="shared" si="52"/>
        <v>0</v>
      </c>
      <c r="I99" s="14">
        <f t="shared" si="52"/>
        <v>0</v>
      </c>
      <c r="J99" s="14">
        <f t="shared" si="52"/>
        <v>0</v>
      </c>
      <c r="K99" s="14">
        <f t="shared" si="52"/>
        <v>0</v>
      </c>
      <c r="L99" s="27" t="e">
        <f>K99-#REF!</f>
        <v>#REF!</v>
      </c>
      <c r="M99" s="181" t="s">
        <v>167</v>
      </c>
      <c r="N99" s="199"/>
    </row>
    <row r="100" spans="1:14" ht="18.75" customHeight="1" x14ac:dyDescent="0.25">
      <c r="A100" s="197"/>
      <c r="B100" s="182"/>
      <c r="C100" s="78" t="s">
        <v>20</v>
      </c>
      <c r="D100" s="182"/>
      <c r="E100" s="14">
        <f t="shared" si="45"/>
        <v>146.30000000000001</v>
      </c>
      <c r="F100" s="25">
        <v>146.30000000000001</v>
      </c>
      <c r="G100" s="25"/>
      <c r="H100" s="25">
        <v>0</v>
      </c>
      <c r="I100" s="26">
        <v>0</v>
      </c>
      <c r="J100" s="26">
        <v>0</v>
      </c>
      <c r="K100" s="26">
        <v>0</v>
      </c>
      <c r="L100" s="27" t="e">
        <f>K100-#REF!</f>
        <v>#REF!</v>
      </c>
      <c r="M100" s="182"/>
      <c r="N100" s="199"/>
    </row>
    <row r="101" spans="1:14" ht="25.5" customHeight="1" x14ac:dyDescent="0.25">
      <c r="A101" s="197"/>
      <c r="B101" s="182"/>
      <c r="C101" s="78" t="s">
        <v>15</v>
      </c>
      <c r="D101" s="198"/>
      <c r="E101" s="14">
        <f t="shared" si="45"/>
        <v>0</v>
      </c>
      <c r="F101" s="25">
        <v>0</v>
      </c>
      <c r="G101" s="25"/>
      <c r="H101" s="25">
        <v>0</v>
      </c>
      <c r="I101" s="26">
        <v>0</v>
      </c>
      <c r="J101" s="26">
        <v>0</v>
      </c>
      <c r="K101" s="26">
        <v>0</v>
      </c>
      <c r="L101" s="27" t="e">
        <f>K101-#REF!</f>
        <v>#REF!</v>
      </c>
      <c r="M101" s="182"/>
      <c r="N101" s="199"/>
    </row>
    <row r="102" spans="1:14" s="23" customFormat="1" ht="24" x14ac:dyDescent="0.25">
      <c r="A102" s="81" t="s">
        <v>124</v>
      </c>
      <c r="B102" s="82" t="s">
        <v>114</v>
      </c>
      <c r="C102" s="83" t="s">
        <v>53</v>
      </c>
      <c r="D102" s="84">
        <v>10861</v>
      </c>
      <c r="E102" s="14">
        <f t="shared" si="45"/>
        <v>14244</v>
      </c>
      <c r="F102" s="24"/>
      <c r="G102" s="24"/>
      <c r="H102" s="24"/>
      <c r="I102" s="24"/>
      <c r="J102" s="24"/>
      <c r="K102" s="24">
        <v>14244</v>
      </c>
      <c r="L102" s="28" t="e">
        <f>K102-#REF!</f>
        <v>#REF!</v>
      </c>
      <c r="M102" s="85"/>
      <c r="N102" s="40"/>
    </row>
    <row r="103" spans="1:14" ht="15" customHeight="1" x14ac:dyDescent="0.25">
      <c r="A103" s="183"/>
      <c r="B103" s="185" t="s">
        <v>54</v>
      </c>
      <c r="C103" s="29" t="s">
        <v>13</v>
      </c>
      <c r="D103" s="185" t="s">
        <v>19</v>
      </c>
      <c r="E103" s="30">
        <f t="shared" si="45"/>
        <v>18974.7</v>
      </c>
      <c r="F103" s="30">
        <f t="shared" ref="F103:K105" si="53">F89</f>
        <v>601.20000000000005</v>
      </c>
      <c r="G103" s="30">
        <f t="shared" si="53"/>
        <v>0</v>
      </c>
      <c r="H103" s="30">
        <f t="shared" si="53"/>
        <v>0</v>
      </c>
      <c r="I103" s="30">
        <f t="shared" si="53"/>
        <v>0</v>
      </c>
      <c r="J103" s="30">
        <f t="shared" ref="J103" si="54">J89</f>
        <v>0</v>
      </c>
      <c r="K103" s="30">
        <f t="shared" si="53"/>
        <v>18373.5</v>
      </c>
      <c r="L103" s="31" t="e">
        <f>SUM(L104:L105)</f>
        <v>#REF!</v>
      </c>
      <c r="M103" s="187" t="s">
        <v>63</v>
      </c>
      <c r="N103" s="188"/>
    </row>
    <row r="104" spans="1:14" x14ac:dyDescent="0.25">
      <c r="A104" s="184"/>
      <c r="B104" s="186"/>
      <c r="C104" s="29" t="s">
        <v>20</v>
      </c>
      <c r="D104" s="186"/>
      <c r="E104" s="30">
        <f t="shared" si="45"/>
        <v>18974.7</v>
      </c>
      <c r="F104" s="30">
        <f t="shared" si="53"/>
        <v>601.20000000000005</v>
      </c>
      <c r="G104" s="30">
        <f t="shared" si="53"/>
        <v>0</v>
      </c>
      <c r="H104" s="30">
        <f t="shared" si="53"/>
        <v>0</v>
      </c>
      <c r="I104" s="30">
        <f t="shared" si="53"/>
        <v>0</v>
      </c>
      <c r="J104" s="30">
        <f t="shared" ref="J104" si="55">J90</f>
        <v>0</v>
      </c>
      <c r="K104" s="30">
        <f t="shared" si="53"/>
        <v>18373.5</v>
      </c>
      <c r="L104" s="31" t="e">
        <f>L90</f>
        <v>#REF!</v>
      </c>
      <c r="M104" s="187"/>
      <c r="N104" s="188"/>
    </row>
    <row r="105" spans="1:14" ht="25.5" customHeight="1" x14ac:dyDescent="0.25">
      <c r="A105" s="184"/>
      <c r="B105" s="186"/>
      <c r="C105" s="29" t="s">
        <v>15</v>
      </c>
      <c r="D105" s="186"/>
      <c r="E105" s="30">
        <f t="shared" si="45"/>
        <v>0</v>
      </c>
      <c r="F105" s="30">
        <f t="shared" si="53"/>
        <v>0</v>
      </c>
      <c r="G105" s="30">
        <f t="shared" si="53"/>
        <v>0</v>
      </c>
      <c r="H105" s="30">
        <f t="shared" si="53"/>
        <v>0</v>
      </c>
      <c r="I105" s="30">
        <f t="shared" si="53"/>
        <v>0</v>
      </c>
      <c r="J105" s="30">
        <f t="shared" ref="J105" si="56">J91</f>
        <v>0</v>
      </c>
      <c r="K105" s="30">
        <f t="shared" si="53"/>
        <v>0</v>
      </c>
      <c r="L105" s="31" t="e">
        <f>L91</f>
        <v>#REF!</v>
      </c>
      <c r="M105" s="187"/>
      <c r="N105" s="188"/>
    </row>
    <row r="106" spans="1:14" ht="15.75" customHeight="1" x14ac:dyDescent="0.25">
      <c r="A106" s="5"/>
      <c r="B106" s="193" t="s">
        <v>55</v>
      </c>
      <c r="C106" s="194"/>
      <c r="D106" s="194"/>
      <c r="E106" s="194"/>
      <c r="F106" s="194"/>
      <c r="G106" s="194"/>
      <c r="H106" s="194"/>
      <c r="I106" s="194"/>
      <c r="J106" s="194"/>
      <c r="K106" s="194"/>
      <c r="L106" s="194"/>
      <c r="M106" s="194"/>
    </row>
    <row r="107" spans="1:14" x14ac:dyDescent="0.25">
      <c r="A107" s="164" t="s">
        <v>17</v>
      </c>
      <c r="B107" s="200" t="s">
        <v>143</v>
      </c>
      <c r="C107" s="11" t="s">
        <v>13</v>
      </c>
      <c r="D107" s="167" t="s">
        <v>19</v>
      </c>
      <c r="E107" s="12">
        <f t="shared" ref="E107:E139" si="57">F107+H107+I107+K107+G107+J107</f>
        <v>57866</v>
      </c>
      <c r="F107" s="12">
        <f t="shared" ref="F107:K109" si="58">F110+F114</f>
        <v>14000</v>
      </c>
      <c r="G107" s="12">
        <f t="shared" si="58"/>
        <v>0</v>
      </c>
      <c r="H107" s="12">
        <f t="shared" si="58"/>
        <v>0</v>
      </c>
      <c r="I107" s="12">
        <f t="shared" si="58"/>
        <v>0</v>
      </c>
      <c r="J107" s="12">
        <f t="shared" ref="J107" si="59">J110+J114</f>
        <v>0</v>
      </c>
      <c r="K107" s="12">
        <f t="shared" si="58"/>
        <v>43866</v>
      </c>
      <c r="L107" s="13" t="e">
        <f>K107-#REF!</f>
        <v>#REF!</v>
      </c>
      <c r="M107" s="166"/>
      <c r="N107" s="169" t="s">
        <v>56</v>
      </c>
    </row>
    <row r="108" spans="1:14" ht="15" customHeight="1" x14ac:dyDescent="0.25">
      <c r="A108" s="165"/>
      <c r="B108" s="201"/>
      <c r="C108" s="11" t="s">
        <v>20</v>
      </c>
      <c r="D108" s="168"/>
      <c r="E108" s="12">
        <f t="shared" si="57"/>
        <v>51146</v>
      </c>
      <c r="F108" s="12">
        <f t="shared" si="58"/>
        <v>7280</v>
      </c>
      <c r="G108" s="12">
        <f t="shared" si="58"/>
        <v>0</v>
      </c>
      <c r="H108" s="12">
        <f t="shared" si="58"/>
        <v>0</v>
      </c>
      <c r="I108" s="12">
        <f t="shared" si="58"/>
        <v>0</v>
      </c>
      <c r="J108" s="12">
        <f t="shared" ref="J108" si="60">J111+J115</f>
        <v>0</v>
      </c>
      <c r="K108" s="12">
        <f t="shared" si="58"/>
        <v>43866</v>
      </c>
      <c r="L108" s="13" t="e">
        <f>K108-#REF!</f>
        <v>#REF!</v>
      </c>
      <c r="M108" s="166"/>
      <c r="N108" s="169"/>
    </row>
    <row r="109" spans="1:14" ht="25.5" x14ac:dyDescent="0.25">
      <c r="A109" s="165"/>
      <c r="B109" s="201"/>
      <c r="C109" s="11" t="s">
        <v>15</v>
      </c>
      <c r="D109" s="168"/>
      <c r="E109" s="12">
        <f t="shared" si="57"/>
        <v>6720</v>
      </c>
      <c r="F109" s="12">
        <f t="shared" si="58"/>
        <v>6720</v>
      </c>
      <c r="G109" s="12">
        <f t="shared" si="58"/>
        <v>0</v>
      </c>
      <c r="H109" s="12">
        <f t="shared" si="58"/>
        <v>0</v>
      </c>
      <c r="I109" s="12">
        <f t="shared" si="58"/>
        <v>0</v>
      </c>
      <c r="J109" s="12">
        <f t="shared" ref="J109" si="61">J112+J116</f>
        <v>0</v>
      </c>
      <c r="K109" s="12">
        <f t="shared" si="58"/>
        <v>0</v>
      </c>
      <c r="L109" s="13" t="e">
        <f>K109-#REF!</f>
        <v>#REF!</v>
      </c>
      <c r="M109" s="166"/>
      <c r="N109" s="169"/>
    </row>
    <row r="110" spans="1:14" x14ac:dyDescent="0.25">
      <c r="A110" s="148" t="s">
        <v>21</v>
      </c>
      <c r="B110" s="202" t="s">
        <v>119</v>
      </c>
      <c r="C110" s="7" t="s">
        <v>13</v>
      </c>
      <c r="D110" s="152" t="s">
        <v>19</v>
      </c>
      <c r="E110" s="14">
        <f t="shared" si="57"/>
        <v>57866</v>
      </c>
      <c r="F110" s="14">
        <f t="shared" ref="F110:K110" si="62">SUM(F111:F112)</f>
        <v>14000</v>
      </c>
      <c r="G110" s="14">
        <f t="shared" si="62"/>
        <v>0</v>
      </c>
      <c r="H110" s="14">
        <f t="shared" si="62"/>
        <v>0</v>
      </c>
      <c r="I110" s="14">
        <f t="shared" si="62"/>
        <v>0</v>
      </c>
      <c r="J110" s="14">
        <f t="shared" si="62"/>
        <v>0</v>
      </c>
      <c r="K110" s="14">
        <f t="shared" si="62"/>
        <v>43866</v>
      </c>
      <c r="L110" s="15" t="e">
        <f>K110-#REF!</f>
        <v>#REF!</v>
      </c>
      <c r="M110" s="173" t="s">
        <v>144</v>
      </c>
      <c r="N110" s="174"/>
    </row>
    <row r="111" spans="1:14" x14ac:dyDescent="0.25">
      <c r="A111" s="149"/>
      <c r="B111" s="203"/>
      <c r="C111" s="7" t="s">
        <v>20</v>
      </c>
      <c r="D111" s="153"/>
      <c r="E111" s="14">
        <f t="shared" si="57"/>
        <v>51146</v>
      </c>
      <c r="F111" s="4">
        <v>7280</v>
      </c>
      <c r="G111" s="4">
        <v>0</v>
      </c>
      <c r="H111" s="4">
        <v>0</v>
      </c>
      <c r="I111" s="3">
        <v>0</v>
      </c>
      <c r="J111" s="3">
        <v>0</v>
      </c>
      <c r="K111" s="3">
        <v>43866</v>
      </c>
      <c r="L111" s="2" t="e">
        <f>K111-#REF!</f>
        <v>#REF!</v>
      </c>
      <c r="M111" s="173"/>
      <c r="N111" s="174"/>
    </row>
    <row r="112" spans="1:14" ht="25.5" customHeight="1" x14ac:dyDescent="0.25">
      <c r="A112" s="149"/>
      <c r="B112" s="203"/>
      <c r="C112" s="7" t="s">
        <v>15</v>
      </c>
      <c r="D112" s="153"/>
      <c r="E112" s="14">
        <f t="shared" si="57"/>
        <v>6720</v>
      </c>
      <c r="F112" s="4">
        <v>6720</v>
      </c>
      <c r="G112" s="4">
        <v>0</v>
      </c>
      <c r="H112" s="4">
        <v>0</v>
      </c>
      <c r="I112" s="3">
        <v>0</v>
      </c>
      <c r="J112" s="3">
        <v>0</v>
      </c>
      <c r="K112" s="3">
        <v>0</v>
      </c>
      <c r="L112" s="2" t="e">
        <f>K112-#REF!</f>
        <v>#REF!</v>
      </c>
      <c r="M112" s="173"/>
      <c r="N112" s="174"/>
    </row>
    <row r="113" spans="1:14" s="23" customFormat="1" ht="24" x14ac:dyDescent="0.25">
      <c r="A113" s="16" t="s">
        <v>21</v>
      </c>
      <c r="B113" s="22" t="s">
        <v>115</v>
      </c>
      <c r="C113" s="18" t="s">
        <v>25</v>
      </c>
      <c r="D113" s="19"/>
      <c r="E113" s="14">
        <f t="shared" si="57"/>
        <v>6</v>
      </c>
      <c r="F113" s="20">
        <v>2</v>
      </c>
      <c r="G113" s="20">
        <v>0</v>
      </c>
      <c r="H113" s="20">
        <v>0</v>
      </c>
      <c r="I113" s="20">
        <v>0</v>
      </c>
      <c r="J113" s="20">
        <v>0</v>
      </c>
      <c r="K113" s="20">
        <v>4</v>
      </c>
      <c r="L113" s="21" t="e">
        <f>K113-#REF!</f>
        <v>#REF!</v>
      </c>
      <c r="M113" s="37"/>
      <c r="N113" s="22"/>
    </row>
    <row r="114" spans="1:14" x14ac:dyDescent="0.25">
      <c r="A114" s="196" t="s">
        <v>26</v>
      </c>
      <c r="B114" s="204" t="s">
        <v>98</v>
      </c>
      <c r="C114" s="39" t="s">
        <v>13</v>
      </c>
      <c r="D114" s="206" t="s">
        <v>19</v>
      </c>
      <c r="E114" s="14">
        <f t="shared" si="57"/>
        <v>0</v>
      </c>
      <c r="F114" s="14">
        <f t="shared" ref="F114:K114" si="63">SUM(F115:F116)</f>
        <v>0</v>
      </c>
      <c r="G114" s="14">
        <f t="shared" si="63"/>
        <v>0</v>
      </c>
      <c r="H114" s="14">
        <f t="shared" si="63"/>
        <v>0</v>
      </c>
      <c r="I114" s="14">
        <f t="shared" si="63"/>
        <v>0</v>
      </c>
      <c r="J114" s="14">
        <f t="shared" si="63"/>
        <v>0</v>
      </c>
      <c r="K114" s="14">
        <f t="shared" si="63"/>
        <v>0</v>
      </c>
      <c r="L114" s="27" t="e">
        <f>K114-#REF!</f>
        <v>#REF!</v>
      </c>
      <c r="M114" s="208" t="s">
        <v>144</v>
      </c>
      <c r="N114" s="209"/>
    </row>
    <row r="115" spans="1:14" x14ac:dyDescent="0.25">
      <c r="A115" s="197"/>
      <c r="B115" s="205"/>
      <c r="C115" s="39" t="s">
        <v>20</v>
      </c>
      <c r="D115" s="207"/>
      <c r="E115" s="14">
        <f t="shared" si="57"/>
        <v>0</v>
      </c>
      <c r="F115" s="25">
        <v>0</v>
      </c>
      <c r="G115" s="25">
        <v>0</v>
      </c>
      <c r="H115" s="25">
        <v>0</v>
      </c>
      <c r="I115" s="26">
        <v>0</v>
      </c>
      <c r="J115" s="26">
        <v>0</v>
      </c>
      <c r="K115" s="26">
        <v>0</v>
      </c>
      <c r="L115" s="27" t="e">
        <f>K115-#REF!</f>
        <v>#REF!</v>
      </c>
      <c r="M115" s="208"/>
      <c r="N115" s="209"/>
    </row>
    <row r="116" spans="1:14" ht="25.5" customHeight="1" x14ac:dyDescent="0.25">
      <c r="A116" s="197"/>
      <c r="B116" s="205"/>
      <c r="C116" s="39" t="s">
        <v>15</v>
      </c>
      <c r="D116" s="207"/>
      <c r="E116" s="14">
        <f t="shared" si="57"/>
        <v>0</v>
      </c>
      <c r="F116" s="25">
        <v>0</v>
      </c>
      <c r="G116" s="25">
        <v>0</v>
      </c>
      <c r="H116" s="25">
        <v>0</v>
      </c>
      <c r="I116" s="26">
        <v>0</v>
      </c>
      <c r="J116" s="26">
        <v>0</v>
      </c>
      <c r="K116" s="26">
        <v>0</v>
      </c>
      <c r="L116" s="27" t="e">
        <f>K116-#REF!</f>
        <v>#REF!</v>
      </c>
      <c r="M116" s="208"/>
      <c r="N116" s="209"/>
    </row>
    <row r="117" spans="1:14" s="23" customFormat="1" ht="24" x14ac:dyDescent="0.25">
      <c r="A117" s="16" t="s">
        <v>26</v>
      </c>
      <c r="B117" s="22" t="s">
        <v>116</v>
      </c>
      <c r="C117" s="18" t="s">
        <v>25</v>
      </c>
      <c r="D117" s="19"/>
      <c r="E117" s="14">
        <f t="shared" si="57"/>
        <v>2</v>
      </c>
      <c r="F117" s="20">
        <v>0</v>
      </c>
      <c r="G117" s="20">
        <v>0</v>
      </c>
      <c r="H117" s="20">
        <v>0</v>
      </c>
      <c r="I117" s="20">
        <v>0</v>
      </c>
      <c r="J117" s="20">
        <v>0</v>
      </c>
      <c r="K117" s="20">
        <v>2</v>
      </c>
      <c r="L117" s="21" t="e">
        <f>K117-#REF!</f>
        <v>#REF!</v>
      </c>
      <c r="M117" s="37"/>
      <c r="N117" s="22"/>
    </row>
    <row r="118" spans="1:14" x14ac:dyDescent="0.25">
      <c r="A118" s="164" t="s">
        <v>57</v>
      </c>
      <c r="B118" s="200" t="s">
        <v>145</v>
      </c>
      <c r="C118" s="11" t="s">
        <v>13</v>
      </c>
      <c r="D118" s="167" t="s">
        <v>19</v>
      </c>
      <c r="E118" s="12">
        <f t="shared" si="57"/>
        <v>69381.8</v>
      </c>
      <c r="F118" s="12">
        <f t="shared" ref="F118:H119" si="64">F121+F128+F124+F132</f>
        <v>6627.6</v>
      </c>
      <c r="G118" s="12">
        <f t="shared" si="64"/>
        <v>0</v>
      </c>
      <c r="H118" s="12">
        <f t="shared" si="64"/>
        <v>6057.2</v>
      </c>
      <c r="I118" s="12">
        <f t="shared" ref="I118:K118" si="65">I121+I128+I124+I132</f>
        <v>4011</v>
      </c>
      <c r="J118" s="12">
        <f t="shared" ref="J118" si="66">J121+J128+J124+J132</f>
        <v>7298</v>
      </c>
      <c r="K118" s="12">
        <f t="shared" si="65"/>
        <v>45388</v>
      </c>
      <c r="L118" s="13" t="e">
        <f>K118-#REF!</f>
        <v>#REF!</v>
      </c>
      <c r="M118" s="166"/>
      <c r="N118" s="169"/>
    </row>
    <row r="119" spans="1:14" ht="15" customHeight="1" x14ac:dyDescent="0.25">
      <c r="A119" s="165"/>
      <c r="B119" s="201"/>
      <c r="C119" s="11" t="s">
        <v>20</v>
      </c>
      <c r="D119" s="168"/>
      <c r="E119" s="12">
        <f t="shared" si="57"/>
        <v>69381.8</v>
      </c>
      <c r="F119" s="12">
        <f t="shared" si="64"/>
        <v>6627.6</v>
      </c>
      <c r="G119" s="12">
        <f t="shared" si="64"/>
        <v>0</v>
      </c>
      <c r="H119" s="12">
        <f t="shared" si="64"/>
        <v>6057.2</v>
      </c>
      <c r="I119" s="12">
        <f t="shared" ref="I119:K119" si="67">I122+I129+I125+I133</f>
        <v>4011</v>
      </c>
      <c r="J119" s="12">
        <f t="shared" ref="J119" si="68">J122+J129+J125+J133</f>
        <v>7298</v>
      </c>
      <c r="K119" s="12">
        <f t="shared" si="67"/>
        <v>45388</v>
      </c>
      <c r="L119" s="13" t="e">
        <f>K119-#REF!</f>
        <v>#REF!</v>
      </c>
      <c r="M119" s="166"/>
      <c r="N119" s="169"/>
    </row>
    <row r="120" spans="1:14" ht="25.5" x14ac:dyDescent="0.25">
      <c r="A120" s="165"/>
      <c r="B120" s="201"/>
      <c r="C120" s="11" t="s">
        <v>15</v>
      </c>
      <c r="D120" s="168"/>
      <c r="E120" s="12">
        <f t="shared" si="57"/>
        <v>0</v>
      </c>
      <c r="F120" s="12">
        <f t="shared" ref="F120:G120" si="69">F123+F130+F126+F134</f>
        <v>0</v>
      </c>
      <c r="G120" s="12">
        <f t="shared" si="69"/>
        <v>0</v>
      </c>
      <c r="H120" s="12">
        <f>H123+H130+H126+H134</f>
        <v>0</v>
      </c>
      <c r="I120" s="12">
        <f t="shared" ref="I120:K120" si="70">I123+I130+I126+I134</f>
        <v>0</v>
      </c>
      <c r="J120" s="12">
        <f t="shared" ref="J120" si="71">J123+J130+J126+J134</f>
        <v>0</v>
      </c>
      <c r="K120" s="12">
        <f t="shared" si="70"/>
        <v>0</v>
      </c>
      <c r="L120" s="13" t="e">
        <f>K120-#REF!</f>
        <v>#REF!</v>
      </c>
      <c r="M120" s="166"/>
      <c r="N120" s="169"/>
    </row>
    <row r="121" spans="1:14" x14ac:dyDescent="0.25">
      <c r="A121" s="148" t="s">
        <v>32</v>
      </c>
      <c r="B121" s="202" t="s">
        <v>105</v>
      </c>
      <c r="C121" s="7" t="s">
        <v>13</v>
      </c>
      <c r="D121" s="152" t="s">
        <v>19</v>
      </c>
      <c r="E121" s="14">
        <f t="shared" si="57"/>
        <v>60207</v>
      </c>
      <c r="F121" s="14">
        <f t="shared" ref="F121:K121" si="72">SUM(F122:F123)</f>
        <v>4900</v>
      </c>
      <c r="G121" s="14">
        <f t="shared" si="72"/>
        <v>0</v>
      </c>
      <c r="H121" s="14">
        <f t="shared" si="72"/>
        <v>3110</v>
      </c>
      <c r="I121" s="14">
        <f t="shared" si="72"/>
        <v>3911</v>
      </c>
      <c r="J121" s="14">
        <f t="shared" si="72"/>
        <v>6898</v>
      </c>
      <c r="K121" s="14">
        <f t="shared" si="72"/>
        <v>41388</v>
      </c>
      <c r="L121" s="15" t="e">
        <f>K121-#REF!</f>
        <v>#REF!</v>
      </c>
      <c r="M121" s="173" t="s">
        <v>144</v>
      </c>
      <c r="N121" s="174"/>
    </row>
    <row r="122" spans="1:14" x14ac:dyDescent="0.25">
      <c r="A122" s="149"/>
      <c r="B122" s="203"/>
      <c r="C122" s="7" t="s">
        <v>20</v>
      </c>
      <c r="D122" s="153"/>
      <c r="E122" s="14">
        <f t="shared" si="57"/>
        <v>60207</v>
      </c>
      <c r="F122" s="4">
        <v>4900</v>
      </c>
      <c r="G122" s="4"/>
      <c r="H122" s="4">
        <v>3110</v>
      </c>
      <c r="I122" s="3">
        <v>3911</v>
      </c>
      <c r="J122" s="3">
        <v>6898</v>
      </c>
      <c r="K122" s="3">
        <f>J122*6</f>
        <v>41388</v>
      </c>
      <c r="L122" s="2" t="e">
        <f>K122-#REF!</f>
        <v>#REF!</v>
      </c>
      <c r="M122" s="173"/>
      <c r="N122" s="174"/>
    </row>
    <row r="123" spans="1:14" ht="25.5" customHeight="1" x14ac:dyDescent="0.25">
      <c r="A123" s="149"/>
      <c r="B123" s="203"/>
      <c r="C123" s="7" t="s">
        <v>15</v>
      </c>
      <c r="D123" s="153"/>
      <c r="E123" s="14">
        <f t="shared" si="57"/>
        <v>0</v>
      </c>
      <c r="F123" s="4">
        <v>0</v>
      </c>
      <c r="G123" s="4">
        <v>0</v>
      </c>
      <c r="H123" s="4">
        <v>0</v>
      </c>
      <c r="I123" s="3">
        <v>0</v>
      </c>
      <c r="J123" s="3">
        <v>0</v>
      </c>
      <c r="K123" s="3">
        <v>0</v>
      </c>
      <c r="L123" s="2" t="e">
        <f>K123-#REF!</f>
        <v>#REF!</v>
      </c>
      <c r="M123" s="173"/>
      <c r="N123" s="174"/>
    </row>
    <row r="124" spans="1:14" s="76" customFormat="1" ht="21.75" customHeight="1" x14ac:dyDescent="0.25">
      <c r="A124" s="196" t="s">
        <v>34</v>
      </c>
      <c r="B124" s="204" t="s">
        <v>121</v>
      </c>
      <c r="C124" s="88" t="s">
        <v>13</v>
      </c>
      <c r="D124" s="181" t="s">
        <v>19</v>
      </c>
      <c r="E124" s="14">
        <f t="shared" si="57"/>
        <v>0</v>
      </c>
      <c r="F124" s="14">
        <f t="shared" ref="F124:K124" si="73">SUM(F125:F126)</f>
        <v>0</v>
      </c>
      <c r="G124" s="14">
        <f t="shared" si="73"/>
        <v>0</v>
      </c>
      <c r="H124" s="14">
        <f t="shared" si="73"/>
        <v>0</v>
      </c>
      <c r="I124" s="14">
        <f t="shared" si="73"/>
        <v>0</v>
      </c>
      <c r="J124" s="14">
        <f t="shared" si="73"/>
        <v>0</v>
      </c>
      <c r="K124" s="14">
        <f t="shared" si="73"/>
        <v>0</v>
      </c>
      <c r="L124" s="27" t="e">
        <f>K124-#REF!</f>
        <v>#REF!</v>
      </c>
      <c r="M124" s="208" t="s">
        <v>62</v>
      </c>
      <c r="N124" s="209"/>
    </row>
    <row r="125" spans="1:14" s="76" customFormat="1" ht="21" customHeight="1" x14ac:dyDescent="0.25">
      <c r="A125" s="197"/>
      <c r="B125" s="205"/>
      <c r="C125" s="88" t="s">
        <v>20</v>
      </c>
      <c r="D125" s="182"/>
      <c r="E125" s="14">
        <f t="shared" si="57"/>
        <v>0</v>
      </c>
      <c r="F125" s="25">
        <v>0</v>
      </c>
      <c r="G125" s="25">
        <v>0</v>
      </c>
      <c r="H125" s="25">
        <v>0</v>
      </c>
      <c r="I125" s="26">
        <v>0</v>
      </c>
      <c r="J125" s="26">
        <v>0</v>
      </c>
      <c r="K125" s="26">
        <v>0</v>
      </c>
      <c r="L125" s="27" t="e">
        <f>K125-#REF!</f>
        <v>#REF!</v>
      </c>
      <c r="M125" s="208"/>
      <c r="N125" s="209"/>
    </row>
    <row r="126" spans="1:14" s="76" customFormat="1" ht="25.5" customHeight="1" x14ac:dyDescent="0.25">
      <c r="A126" s="197"/>
      <c r="B126" s="205"/>
      <c r="C126" s="88" t="s">
        <v>15</v>
      </c>
      <c r="D126" s="182"/>
      <c r="E126" s="14">
        <f t="shared" si="57"/>
        <v>0</v>
      </c>
      <c r="F126" s="25">
        <v>0</v>
      </c>
      <c r="G126" s="25">
        <v>0</v>
      </c>
      <c r="H126" s="25">
        <v>0</v>
      </c>
      <c r="I126" s="26">
        <v>0</v>
      </c>
      <c r="J126" s="26">
        <v>0</v>
      </c>
      <c r="K126" s="26">
        <v>0</v>
      </c>
      <c r="L126" s="27" t="e">
        <f>K126-#REF!</f>
        <v>#REF!</v>
      </c>
      <c r="M126" s="208"/>
      <c r="N126" s="209"/>
    </row>
    <row r="127" spans="1:14" s="23" customFormat="1" ht="60" x14ac:dyDescent="0.25">
      <c r="A127" s="16" t="s">
        <v>37</v>
      </c>
      <c r="B127" s="40" t="s">
        <v>117</v>
      </c>
      <c r="C127" s="18" t="s">
        <v>40</v>
      </c>
      <c r="D127" s="19"/>
      <c r="E127" s="14">
        <f t="shared" si="57"/>
        <v>95</v>
      </c>
      <c r="F127" s="24">
        <v>8</v>
      </c>
      <c r="G127" s="24"/>
      <c r="H127" s="28">
        <v>3</v>
      </c>
      <c r="I127" s="24">
        <v>8</v>
      </c>
      <c r="J127" s="24">
        <v>14</v>
      </c>
      <c r="K127" s="24">
        <v>62</v>
      </c>
      <c r="L127" s="21" t="e">
        <f>K127-#REF!</f>
        <v>#REF!</v>
      </c>
      <c r="M127" s="37"/>
      <c r="N127" s="22"/>
    </row>
    <row r="128" spans="1:14" x14ac:dyDescent="0.25">
      <c r="A128" s="148" t="s">
        <v>39</v>
      </c>
      <c r="B128" s="202" t="s">
        <v>58</v>
      </c>
      <c r="C128" s="7" t="s">
        <v>13</v>
      </c>
      <c r="D128" s="150" t="s">
        <v>19</v>
      </c>
      <c r="E128" s="14">
        <f t="shared" si="57"/>
        <v>5174.8</v>
      </c>
      <c r="F128" s="14">
        <f t="shared" ref="F128:K128" si="74">SUM(F129:F130)</f>
        <v>577.6</v>
      </c>
      <c r="G128" s="14">
        <f t="shared" si="74"/>
        <v>0</v>
      </c>
      <c r="H128" s="14">
        <f t="shared" si="74"/>
        <v>97.2</v>
      </c>
      <c r="I128" s="14">
        <f t="shared" si="74"/>
        <v>100</v>
      </c>
      <c r="J128" s="14">
        <f t="shared" si="74"/>
        <v>400</v>
      </c>
      <c r="K128" s="14">
        <f t="shared" si="74"/>
        <v>4000</v>
      </c>
      <c r="L128" s="15" t="e">
        <f>K128-#REF!</f>
        <v>#REF!</v>
      </c>
      <c r="M128" s="173" t="s">
        <v>66</v>
      </c>
      <c r="N128" s="174"/>
    </row>
    <row r="129" spans="1:14" ht="21" customHeight="1" x14ac:dyDescent="0.25">
      <c r="A129" s="149"/>
      <c r="B129" s="203"/>
      <c r="C129" s="7" t="s">
        <v>20</v>
      </c>
      <c r="D129" s="151"/>
      <c r="E129" s="14">
        <f t="shared" si="57"/>
        <v>5174.8</v>
      </c>
      <c r="F129" s="4">
        <v>577.6</v>
      </c>
      <c r="G129" s="4"/>
      <c r="H129" s="4">
        <v>97.2</v>
      </c>
      <c r="I129" s="3">
        <v>100</v>
      </c>
      <c r="J129" s="3">
        <v>400</v>
      </c>
      <c r="K129" s="3">
        <v>4000</v>
      </c>
      <c r="L129" s="2" t="e">
        <f>K129-#REF!</f>
        <v>#REF!</v>
      </c>
      <c r="M129" s="173"/>
      <c r="N129" s="174"/>
    </row>
    <row r="130" spans="1:14" ht="25.5" customHeight="1" x14ac:dyDescent="0.25">
      <c r="A130" s="149"/>
      <c r="B130" s="203"/>
      <c r="C130" s="7" t="s">
        <v>15</v>
      </c>
      <c r="D130" s="151"/>
      <c r="E130" s="14">
        <f t="shared" si="57"/>
        <v>0</v>
      </c>
      <c r="F130" s="4">
        <v>0</v>
      </c>
      <c r="G130" s="4">
        <v>0</v>
      </c>
      <c r="H130" s="4">
        <v>0</v>
      </c>
      <c r="I130" s="3">
        <v>0</v>
      </c>
      <c r="J130" s="3">
        <v>0</v>
      </c>
      <c r="K130" s="3">
        <v>0</v>
      </c>
      <c r="L130" s="2" t="e">
        <f>K130-#REF!</f>
        <v>#REF!</v>
      </c>
      <c r="M130" s="173"/>
      <c r="N130" s="174"/>
    </row>
    <row r="131" spans="1:14" s="23" customFormat="1" ht="24.75" customHeight="1" x14ac:dyDescent="0.25">
      <c r="A131" s="16" t="s">
        <v>39</v>
      </c>
      <c r="B131" s="22" t="s">
        <v>118</v>
      </c>
      <c r="C131" s="18" t="s">
        <v>25</v>
      </c>
      <c r="D131" s="19">
        <v>15</v>
      </c>
      <c r="E131" s="14">
        <f t="shared" si="57"/>
        <v>132</v>
      </c>
      <c r="F131" s="20">
        <v>40</v>
      </c>
      <c r="G131" s="20"/>
      <c r="H131" s="21">
        <v>13</v>
      </c>
      <c r="I131" s="20">
        <v>6</v>
      </c>
      <c r="J131" s="20">
        <v>24</v>
      </c>
      <c r="K131" s="20">
        <v>49</v>
      </c>
      <c r="L131" s="21" t="e">
        <f>K131-#REF!</f>
        <v>#REF!</v>
      </c>
      <c r="M131" s="117"/>
      <c r="N131" s="22"/>
    </row>
    <row r="132" spans="1:14" s="23" customFormat="1" ht="27.75" customHeight="1" x14ac:dyDescent="0.25">
      <c r="A132" s="148" t="s">
        <v>41</v>
      </c>
      <c r="B132" s="202" t="s">
        <v>151</v>
      </c>
      <c r="C132" s="93" t="s">
        <v>13</v>
      </c>
      <c r="D132" s="154" t="s">
        <v>23</v>
      </c>
      <c r="E132" s="14">
        <f t="shared" si="57"/>
        <v>4000</v>
      </c>
      <c r="F132" s="14">
        <f>F133+F134</f>
        <v>1150</v>
      </c>
      <c r="G132" s="14">
        <f t="shared" ref="G132:K132" si="75">G133+G134</f>
        <v>0</v>
      </c>
      <c r="H132" s="14">
        <f t="shared" si="75"/>
        <v>2850</v>
      </c>
      <c r="I132" s="14">
        <f t="shared" si="75"/>
        <v>0</v>
      </c>
      <c r="J132" s="14">
        <f t="shared" si="75"/>
        <v>0</v>
      </c>
      <c r="K132" s="14">
        <f t="shared" si="75"/>
        <v>0</v>
      </c>
      <c r="L132" s="21"/>
      <c r="M132" s="118" t="s">
        <v>62</v>
      </c>
      <c r="N132" s="22"/>
    </row>
    <row r="133" spans="1:14" s="23" customFormat="1" ht="12.75" x14ac:dyDescent="0.25">
      <c r="A133" s="149"/>
      <c r="B133" s="203"/>
      <c r="C133" s="93" t="s">
        <v>20</v>
      </c>
      <c r="D133" s="155"/>
      <c r="E133" s="14">
        <f t="shared" si="57"/>
        <v>4000</v>
      </c>
      <c r="F133" s="20">
        <v>1150</v>
      </c>
      <c r="G133" s="20"/>
      <c r="H133" s="20">
        <v>2850</v>
      </c>
      <c r="I133" s="20">
        <v>0</v>
      </c>
      <c r="J133" s="20">
        <v>0</v>
      </c>
      <c r="K133" s="20">
        <v>0</v>
      </c>
      <c r="L133" s="21"/>
      <c r="M133" s="118"/>
      <c r="N133" s="22"/>
    </row>
    <row r="134" spans="1:14" s="23" customFormat="1" ht="25.5" x14ac:dyDescent="0.25">
      <c r="A134" s="149"/>
      <c r="B134" s="203"/>
      <c r="C134" s="93" t="s">
        <v>15</v>
      </c>
      <c r="D134" s="212"/>
      <c r="E134" s="14">
        <f t="shared" si="57"/>
        <v>0</v>
      </c>
      <c r="F134" s="20">
        <v>0</v>
      </c>
      <c r="G134" s="20">
        <v>0</v>
      </c>
      <c r="H134" s="20">
        <v>0</v>
      </c>
      <c r="I134" s="20">
        <v>0</v>
      </c>
      <c r="J134" s="20">
        <v>0</v>
      </c>
      <c r="K134" s="20">
        <v>0</v>
      </c>
      <c r="L134" s="21"/>
      <c r="M134" s="37"/>
      <c r="N134" s="22"/>
    </row>
    <row r="135" spans="1:14" s="23" customFormat="1" ht="12.75" x14ac:dyDescent="0.25">
      <c r="A135" s="16" t="s">
        <v>41</v>
      </c>
      <c r="B135" s="22" t="s">
        <v>152</v>
      </c>
      <c r="C135" s="18" t="s">
        <v>25</v>
      </c>
      <c r="D135" s="19">
        <v>0</v>
      </c>
      <c r="E135" s="14">
        <f t="shared" si="57"/>
        <v>1</v>
      </c>
      <c r="F135" s="20">
        <v>1</v>
      </c>
      <c r="G135" s="20"/>
      <c r="H135" s="20"/>
      <c r="I135" s="20"/>
      <c r="J135" s="20"/>
      <c r="K135" s="20"/>
      <c r="L135" s="21"/>
      <c r="M135" s="37"/>
      <c r="N135" s="22"/>
    </row>
    <row r="136" spans="1:14" s="23" customFormat="1" ht="12.75" x14ac:dyDescent="0.25">
      <c r="A136" s="16" t="s">
        <v>41</v>
      </c>
      <c r="B136" s="116" t="s">
        <v>175</v>
      </c>
      <c r="C136" s="18" t="s">
        <v>25</v>
      </c>
      <c r="D136" s="104"/>
      <c r="E136" s="14">
        <f t="shared" si="57"/>
        <v>1</v>
      </c>
      <c r="F136" s="20">
        <v>0.5</v>
      </c>
      <c r="G136" s="24"/>
      <c r="H136" s="24">
        <v>0.5</v>
      </c>
      <c r="I136" s="20"/>
      <c r="J136" s="20"/>
      <c r="K136" s="20"/>
      <c r="L136" s="21"/>
      <c r="M136" s="37"/>
      <c r="N136" s="22"/>
    </row>
    <row r="137" spans="1:14" x14ac:dyDescent="0.25">
      <c r="A137" s="183"/>
      <c r="B137" s="210" t="s">
        <v>59</v>
      </c>
      <c r="C137" s="29" t="s">
        <v>13</v>
      </c>
      <c r="D137" s="185" t="s">
        <v>19</v>
      </c>
      <c r="E137" s="30">
        <f t="shared" si="57"/>
        <v>127247.8</v>
      </c>
      <c r="F137" s="30">
        <f t="shared" ref="F137:K139" si="76">F107+F118</f>
        <v>20627.599999999999</v>
      </c>
      <c r="G137" s="30">
        <f t="shared" si="76"/>
        <v>0</v>
      </c>
      <c r="H137" s="30">
        <f t="shared" si="76"/>
        <v>6057.2</v>
      </c>
      <c r="I137" s="30">
        <f t="shared" si="76"/>
        <v>4011</v>
      </c>
      <c r="J137" s="30">
        <f t="shared" ref="J137" si="77">J107+J118</f>
        <v>7298</v>
      </c>
      <c r="K137" s="30">
        <f t="shared" si="76"/>
        <v>89254</v>
      </c>
      <c r="L137" s="31" t="e">
        <f>K137-#REF!</f>
        <v>#REF!</v>
      </c>
      <c r="M137" s="187" t="s">
        <v>61</v>
      </c>
      <c r="N137" s="188"/>
    </row>
    <row r="138" spans="1:14" x14ac:dyDescent="0.25">
      <c r="A138" s="184"/>
      <c r="B138" s="211"/>
      <c r="C138" s="29" t="s">
        <v>20</v>
      </c>
      <c r="D138" s="186"/>
      <c r="E138" s="30">
        <f t="shared" si="57"/>
        <v>120527.8</v>
      </c>
      <c r="F138" s="30">
        <f t="shared" si="76"/>
        <v>13907.6</v>
      </c>
      <c r="G138" s="30">
        <f t="shared" si="76"/>
        <v>0</v>
      </c>
      <c r="H138" s="30">
        <f t="shared" si="76"/>
        <v>6057.2</v>
      </c>
      <c r="I138" s="30">
        <f t="shared" si="76"/>
        <v>4011</v>
      </c>
      <c r="J138" s="30">
        <f t="shared" ref="J138" si="78">J108+J119</f>
        <v>7298</v>
      </c>
      <c r="K138" s="30">
        <f t="shared" si="76"/>
        <v>89254</v>
      </c>
      <c r="L138" s="31" t="e">
        <f>K138-#REF!</f>
        <v>#REF!</v>
      </c>
      <c r="M138" s="187"/>
      <c r="N138" s="188"/>
    </row>
    <row r="139" spans="1:14" ht="25.5" customHeight="1" x14ac:dyDescent="0.25">
      <c r="A139" s="184"/>
      <c r="B139" s="211"/>
      <c r="C139" s="29" t="s">
        <v>15</v>
      </c>
      <c r="D139" s="186"/>
      <c r="E139" s="30">
        <f t="shared" si="57"/>
        <v>6720</v>
      </c>
      <c r="F139" s="30">
        <f t="shared" si="76"/>
        <v>6720</v>
      </c>
      <c r="G139" s="30">
        <f t="shared" si="76"/>
        <v>0</v>
      </c>
      <c r="H139" s="30">
        <f t="shared" si="76"/>
        <v>0</v>
      </c>
      <c r="I139" s="30">
        <f t="shared" si="76"/>
        <v>0</v>
      </c>
      <c r="J139" s="30">
        <f t="shared" ref="J139" si="79">J109+J120</f>
        <v>0</v>
      </c>
      <c r="K139" s="30">
        <f t="shared" si="76"/>
        <v>0</v>
      </c>
      <c r="L139" s="31" t="e">
        <f>K139-#REF!</f>
        <v>#REF!</v>
      </c>
      <c r="M139" s="187"/>
      <c r="N139" s="188"/>
    </row>
  </sheetData>
  <autoFilter ref="A4:N164"/>
  <mergeCells count="192">
    <mergeCell ref="N54:N56"/>
    <mergeCell ref="A82:A84"/>
    <mergeCell ref="B82:B84"/>
    <mergeCell ref="D82:D84"/>
    <mergeCell ref="M82:M84"/>
    <mergeCell ref="N82:N84"/>
    <mergeCell ref="A65:A67"/>
    <mergeCell ref="B65:B67"/>
    <mergeCell ref="D65:D67"/>
    <mergeCell ref="M65:M67"/>
    <mergeCell ref="N65:N67"/>
    <mergeCell ref="A69:A71"/>
    <mergeCell ref="B69:B71"/>
    <mergeCell ref="D69:D71"/>
    <mergeCell ref="M69:M71"/>
    <mergeCell ref="N69:N71"/>
    <mergeCell ref="B61:M61"/>
    <mergeCell ref="A62:A64"/>
    <mergeCell ref="B62:B64"/>
    <mergeCell ref="D62:D64"/>
    <mergeCell ref="M62:M64"/>
    <mergeCell ref="N62:N64"/>
    <mergeCell ref="A137:A139"/>
    <mergeCell ref="B137:B139"/>
    <mergeCell ref="D137:D139"/>
    <mergeCell ref="M137:M139"/>
    <mergeCell ref="N137:N139"/>
    <mergeCell ref="A121:A123"/>
    <mergeCell ref="B121:B123"/>
    <mergeCell ref="D121:D123"/>
    <mergeCell ref="M121:M123"/>
    <mergeCell ref="N121:N123"/>
    <mergeCell ref="A128:A130"/>
    <mergeCell ref="B128:B130"/>
    <mergeCell ref="D128:D130"/>
    <mergeCell ref="M128:M130"/>
    <mergeCell ref="N128:N130"/>
    <mergeCell ref="A124:A126"/>
    <mergeCell ref="B124:B126"/>
    <mergeCell ref="D124:D126"/>
    <mergeCell ref="M124:M126"/>
    <mergeCell ref="N124:N126"/>
    <mergeCell ref="A132:A134"/>
    <mergeCell ref="B132:B134"/>
    <mergeCell ref="D132:D134"/>
    <mergeCell ref="A114:A116"/>
    <mergeCell ref="B114:B116"/>
    <mergeCell ref="D114:D116"/>
    <mergeCell ref="M114:M116"/>
    <mergeCell ref="N114:N116"/>
    <mergeCell ref="A118:A120"/>
    <mergeCell ref="B118:B120"/>
    <mergeCell ref="D118:D120"/>
    <mergeCell ref="M118:M120"/>
    <mergeCell ref="N118:N120"/>
    <mergeCell ref="A107:A109"/>
    <mergeCell ref="B107:B109"/>
    <mergeCell ref="D107:D109"/>
    <mergeCell ref="M107:M109"/>
    <mergeCell ref="N107:N109"/>
    <mergeCell ref="A110:A112"/>
    <mergeCell ref="B110:B112"/>
    <mergeCell ref="D110:D112"/>
    <mergeCell ref="M110:M112"/>
    <mergeCell ref="N110:N112"/>
    <mergeCell ref="A103:A105"/>
    <mergeCell ref="B103:B105"/>
    <mergeCell ref="D103:D105"/>
    <mergeCell ref="M103:M105"/>
    <mergeCell ref="N103:N105"/>
    <mergeCell ref="B106:M106"/>
    <mergeCell ref="A92:A94"/>
    <mergeCell ref="B92:B94"/>
    <mergeCell ref="D92:D94"/>
    <mergeCell ref="M92:M94"/>
    <mergeCell ref="N92:N94"/>
    <mergeCell ref="A96:A98"/>
    <mergeCell ref="B96:B98"/>
    <mergeCell ref="D96:D98"/>
    <mergeCell ref="M96:M98"/>
    <mergeCell ref="N96:N98"/>
    <mergeCell ref="A99:A101"/>
    <mergeCell ref="B99:B101"/>
    <mergeCell ref="D99:D101"/>
    <mergeCell ref="M99:M101"/>
    <mergeCell ref="N99:N101"/>
    <mergeCell ref="B88:M88"/>
    <mergeCell ref="A89:A91"/>
    <mergeCell ref="B89:B91"/>
    <mergeCell ref="D89:D91"/>
    <mergeCell ref="M89:M91"/>
    <mergeCell ref="N89:N91"/>
    <mergeCell ref="A73:A75"/>
    <mergeCell ref="B73:B75"/>
    <mergeCell ref="D73:D75"/>
    <mergeCell ref="M73:M75"/>
    <mergeCell ref="N73:N75"/>
    <mergeCell ref="A85:A87"/>
    <mergeCell ref="B85:B87"/>
    <mergeCell ref="D85:D87"/>
    <mergeCell ref="M85:M87"/>
    <mergeCell ref="N85:N87"/>
    <mergeCell ref="A77:A79"/>
    <mergeCell ref="B77:B79"/>
    <mergeCell ref="D77:D79"/>
    <mergeCell ref="M77:M79"/>
    <mergeCell ref="N77:N79"/>
    <mergeCell ref="A80:A81"/>
    <mergeCell ref="A44:A46"/>
    <mergeCell ref="B44:B46"/>
    <mergeCell ref="D44:D46"/>
    <mergeCell ref="M44:M46"/>
    <mergeCell ref="N44:N46"/>
    <mergeCell ref="A58:A60"/>
    <mergeCell ref="B58:B60"/>
    <mergeCell ref="D58:D60"/>
    <mergeCell ref="M58:M60"/>
    <mergeCell ref="N58:N60"/>
    <mergeCell ref="A48:A50"/>
    <mergeCell ref="B48:B50"/>
    <mergeCell ref="D48:D50"/>
    <mergeCell ref="M48:M50"/>
    <mergeCell ref="N48:N50"/>
    <mergeCell ref="A51:A53"/>
    <mergeCell ref="B51:B53"/>
    <mergeCell ref="D51:D53"/>
    <mergeCell ref="M51:M53"/>
    <mergeCell ref="N51:N53"/>
    <mergeCell ref="A54:A56"/>
    <mergeCell ref="B54:B56"/>
    <mergeCell ref="D54:D56"/>
    <mergeCell ref="M54:M56"/>
    <mergeCell ref="A35:A37"/>
    <mergeCell ref="B35:B37"/>
    <mergeCell ref="D35:D37"/>
    <mergeCell ref="M35:M37"/>
    <mergeCell ref="N35:N37"/>
    <mergeCell ref="A40:A42"/>
    <mergeCell ref="B40:B42"/>
    <mergeCell ref="D40:D42"/>
    <mergeCell ref="M40:M42"/>
    <mergeCell ref="N40:N42"/>
    <mergeCell ref="A21:A23"/>
    <mergeCell ref="B21:B23"/>
    <mergeCell ref="D21:D23"/>
    <mergeCell ref="M21:M23"/>
    <mergeCell ref="N21:N23"/>
    <mergeCell ref="A32:A34"/>
    <mergeCell ref="B32:B34"/>
    <mergeCell ref="D32:D34"/>
    <mergeCell ref="M32:M34"/>
    <mergeCell ref="N32:N34"/>
    <mergeCell ref="A25:A27"/>
    <mergeCell ref="B25:B27"/>
    <mergeCell ref="D25:D27"/>
    <mergeCell ref="M25:M27"/>
    <mergeCell ref="N25:N27"/>
    <mergeCell ref="A29:A31"/>
    <mergeCell ref="B29:B31"/>
    <mergeCell ref="D29:D31"/>
    <mergeCell ref="M29:M31"/>
    <mergeCell ref="N29:N31"/>
    <mergeCell ref="A1:N1"/>
    <mergeCell ref="A2:A3"/>
    <mergeCell ref="B2:B3"/>
    <mergeCell ref="C2:C3"/>
    <mergeCell ref="D2:D3"/>
    <mergeCell ref="E2:E3"/>
    <mergeCell ref="M2:M3"/>
    <mergeCell ref="N2:N3"/>
    <mergeCell ref="F2:K2"/>
    <mergeCell ref="A13:A15"/>
    <mergeCell ref="B13:B15"/>
    <mergeCell ref="D13:D15"/>
    <mergeCell ref="M13:M15"/>
    <mergeCell ref="N13:N15"/>
    <mergeCell ref="A17:A19"/>
    <mergeCell ref="B17:B19"/>
    <mergeCell ref="D17:D19"/>
    <mergeCell ref="A6:A8"/>
    <mergeCell ref="B6:B8"/>
    <mergeCell ref="D6:D8"/>
    <mergeCell ref="M6:M8"/>
    <mergeCell ref="N6:N8"/>
    <mergeCell ref="B9:M9"/>
    <mergeCell ref="A10:A12"/>
    <mergeCell ref="B10:B12"/>
    <mergeCell ref="D10:D12"/>
    <mergeCell ref="M10:M12"/>
    <mergeCell ref="N10:N12"/>
    <mergeCell ref="M17:M19"/>
    <mergeCell ref="N17:N19"/>
  </mergeCells>
  <pageMargins left="0.11811023622047245" right="0" top="0.39370078740157483" bottom="0.19685039370078741" header="0" footer="0"/>
  <pageSetup paperSize="9" scale="65" fitToHeight="6" orientation="landscape" r:id="rId1"/>
  <rowBreaks count="3" manualBreakCount="3">
    <brk id="36" max="13" man="1"/>
    <brk id="69" max="13" man="1"/>
    <brk id="10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topLeftCell="A4" zoomScaleNormal="100" zoomScaleSheetLayoutView="100" workbookViewId="0">
      <selection activeCell="B56" sqref="B56"/>
    </sheetView>
  </sheetViews>
  <sheetFormatPr defaultRowHeight="15" x14ac:dyDescent="0.25"/>
  <cols>
    <col min="1" max="1" width="6" style="1" customWidth="1"/>
    <col min="2" max="2" width="66" style="1" customWidth="1"/>
    <col min="3" max="3" width="69.5703125" style="1" customWidth="1"/>
    <col min="4" max="4" width="9.28515625" style="89" customWidth="1"/>
    <col min="5" max="5" width="10.28515625" style="1" customWidth="1"/>
    <col min="6" max="6" width="10.42578125" style="1" customWidth="1"/>
    <col min="7" max="7" width="12.5703125" style="1" customWidth="1"/>
    <col min="8" max="16384" width="9.140625" style="1"/>
  </cols>
  <sheetData>
    <row r="1" spans="1:7" x14ac:dyDescent="0.25">
      <c r="A1" s="234" t="s">
        <v>67</v>
      </c>
      <c r="B1" s="234"/>
      <c r="C1" s="234"/>
      <c r="D1" s="234"/>
      <c r="E1" s="234"/>
      <c r="F1" s="234"/>
      <c r="G1" s="41"/>
    </row>
    <row r="2" spans="1:7" ht="9.75" customHeight="1" x14ac:dyDescent="0.25">
      <c r="A2" s="42"/>
    </row>
    <row r="3" spans="1:7" ht="15.75" x14ac:dyDescent="0.25">
      <c r="A3" s="235" t="s">
        <v>68</v>
      </c>
      <c r="B3" s="235"/>
      <c r="C3" s="235"/>
      <c r="D3" s="235"/>
      <c r="E3" s="235"/>
      <c r="F3" s="235"/>
    </row>
    <row r="4" spans="1:7" ht="15.75" x14ac:dyDescent="0.25">
      <c r="A4" s="236" t="s">
        <v>153</v>
      </c>
      <c r="B4" s="236"/>
      <c r="C4" s="236"/>
      <c r="D4" s="236"/>
      <c r="E4" s="236"/>
      <c r="F4" s="236"/>
    </row>
    <row r="5" spans="1:7" ht="15.75" x14ac:dyDescent="0.25">
      <c r="A5" s="236" t="s">
        <v>103</v>
      </c>
      <c r="B5" s="236"/>
      <c r="C5" s="236"/>
      <c r="D5" s="236"/>
      <c r="E5" s="236"/>
      <c r="F5" s="236"/>
    </row>
    <row r="6" spans="1:7" ht="8.25" customHeight="1" x14ac:dyDescent="0.25">
      <c r="A6" s="237"/>
      <c r="B6" s="237"/>
      <c r="C6" s="237"/>
      <c r="D6" s="237"/>
      <c r="E6" s="237"/>
      <c r="F6" s="237"/>
    </row>
    <row r="7" spans="1:7" ht="42.75" customHeight="1" x14ac:dyDescent="0.25">
      <c r="A7" s="189" t="s">
        <v>69</v>
      </c>
      <c r="B7" s="189" t="s">
        <v>70</v>
      </c>
      <c r="C7" s="189" t="s">
        <v>71</v>
      </c>
      <c r="D7" s="213" t="s">
        <v>4</v>
      </c>
      <c r="E7" s="239" t="s">
        <v>72</v>
      </c>
      <c r="F7" s="240"/>
    </row>
    <row r="8" spans="1:7" ht="63.75" x14ac:dyDescent="0.25">
      <c r="A8" s="229"/>
      <c r="B8" s="229"/>
      <c r="C8" s="229"/>
      <c r="D8" s="214"/>
      <c r="E8" s="44" t="s">
        <v>73</v>
      </c>
      <c r="F8" s="44" t="s">
        <v>154</v>
      </c>
      <c r="G8" s="44" t="s">
        <v>75</v>
      </c>
    </row>
    <row r="9" spans="1:7" x14ac:dyDescent="0.25">
      <c r="A9" s="86">
        <v>1</v>
      </c>
      <c r="B9" s="43">
        <v>2</v>
      </c>
      <c r="C9" s="43">
        <v>3</v>
      </c>
      <c r="D9" s="49">
        <v>4</v>
      </c>
      <c r="E9" s="43">
        <v>5</v>
      </c>
      <c r="F9" s="43">
        <v>6</v>
      </c>
    </row>
    <row r="10" spans="1:7" ht="15.75" customHeight="1" x14ac:dyDescent="0.25">
      <c r="A10" s="227" t="s">
        <v>76</v>
      </c>
      <c r="B10" s="227"/>
      <c r="C10" s="227"/>
      <c r="D10" s="227"/>
      <c r="E10" s="227"/>
      <c r="F10" s="227"/>
      <c r="G10" s="45"/>
    </row>
    <row r="11" spans="1:7" s="48" customFormat="1" ht="38.25" x14ac:dyDescent="0.2">
      <c r="A11" s="46">
        <v>1</v>
      </c>
      <c r="B11" s="109" t="s">
        <v>77</v>
      </c>
      <c r="C11" s="46"/>
      <c r="D11" s="90">
        <f>D12+D14+D13</f>
        <v>1218.74</v>
      </c>
      <c r="E11" s="47">
        <f t="shared" ref="E11" si="0">E12+E14</f>
        <v>0</v>
      </c>
      <c r="F11" s="47">
        <f>F12+F14+F13</f>
        <v>1218.74</v>
      </c>
      <c r="G11" s="47">
        <f>G12+G14+G13</f>
        <v>1218.74</v>
      </c>
    </row>
    <row r="12" spans="1:7" ht="38.25" x14ac:dyDescent="0.25">
      <c r="A12" s="213" t="s">
        <v>21</v>
      </c>
      <c r="B12" s="213" t="s">
        <v>22</v>
      </c>
      <c r="C12" s="49" t="s">
        <v>78</v>
      </c>
      <c r="D12" s="50">
        <f>SUM(E12:F12)</f>
        <v>91.5</v>
      </c>
      <c r="E12" s="50">
        <v>0</v>
      </c>
      <c r="F12" s="50">
        <v>91.5</v>
      </c>
      <c r="G12" s="50">
        <v>91.5</v>
      </c>
    </row>
    <row r="13" spans="1:7" ht="25.5" x14ac:dyDescent="0.25">
      <c r="A13" s="214"/>
      <c r="B13" s="214"/>
      <c r="C13" s="49" t="s">
        <v>163</v>
      </c>
      <c r="D13" s="50">
        <f>SUM(E13:F13)</f>
        <v>100</v>
      </c>
      <c r="E13" s="50">
        <v>0</v>
      </c>
      <c r="F13" s="50">
        <v>100</v>
      </c>
      <c r="G13" s="50">
        <v>100</v>
      </c>
    </row>
    <row r="14" spans="1:7" ht="38.25" x14ac:dyDescent="0.25">
      <c r="A14" s="51" t="s">
        <v>26</v>
      </c>
      <c r="B14" s="52" t="s">
        <v>79</v>
      </c>
      <c r="C14" s="49" t="s">
        <v>80</v>
      </c>
      <c r="D14" s="50">
        <f>SUM(E14:F14)</f>
        <v>1027.24</v>
      </c>
      <c r="E14" s="50">
        <v>0</v>
      </c>
      <c r="F14" s="50">
        <v>1027.24</v>
      </c>
      <c r="G14" s="50">
        <v>1027.24</v>
      </c>
    </row>
    <row r="15" spans="1:7" x14ac:dyDescent="0.25">
      <c r="A15" s="107" t="s">
        <v>29</v>
      </c>
      <c r="B15" s="105" t="s">
        <v>81</v>
      </c>
      <c r="C15" s="49"/>
      <c r="D15" s="50">
        <f>E15+F15</f>
        <v>0</v>
      </c>
      <c r="E15" s="53">
        <v>0</v>
      </c>
      <c r="F15" s="54">
        <v>0</v>
      </c>
      <c r="G15" s="50">
        <v>0</v>
      </c>
    </row>
    <row r="16" spans="1:7" ht="25.5" customHeight="1" x14ac:dyDescent="0.25">
      <c r="A16" s="55" t="s">
        <v>31</v>
      </c>
      <c r="B16" s="56" t="s">
        <v>82</v>
      </c>
      <c r="C16" s="49"/>
      <c r="D16" s="57">
        <f>SUM(E16:F16)</f>
        <v>1428.6</v>
      </c>
      <c r="E16" s="57">
        <f>SUM(E17:E26)</f>
        <v>0</v>
      </c>
      <c r="F16" s="57">
        <f>SUM(F17:F29)</f>
        <v>1428.6</v>
      </c>
      <c r="G16" s="57">
        <f>SUM(G17:G29)</f>
        <v>1428.6</v>
      </c>
    </row>
    <row r="17" spans="1:8" x14ac:dyDescent="0.25">
      <c r="A17" s="189" t="s">
        <v>32</v>
      </c>
      <c r="B17" s="202" t="s">
        <v>33</v>
      </c>
      <c r="C17" s="49" t="s">
        <v>164</v>
      </c>
      <c r="D17" s="50">
        <f>E17+F17</f>
        <v>300</v>
      </c>
      <c r="E17" s="50">
        <v>0</v>
      </c>
      <c r="F17" s="50">
        <v>300</v>
      </c>
      <c r="G17" s="50">
        <v>300</v>
      </c>
    </row>
    <row r="18" spans="1:8" x14ac:dyDescent="0.25">
      <c r="A18" s="190"/>
      <c r="B18" s="203"/>
      <c r="C18" s="49" t="s">
        <v>83</v>
      </c>
      <c r="D18" s="50">
        <f>E18+F18</f>
        <v>50</v>
      </c>
      <c r="E18" s="50">
        <v>0</v>
      </c>
      <c r="F18" s="50">
        <v>50</v>
      </c>
      <c r="G18" s="50">
        <v>50</v>
      </c>
    </row>
    <row r="19" spans="1:8" ht="36.75" customHeight="1" x14ac:dyDescent="0.25">
      <c r="A19" s="190"/>
      <c r="B19" s="203"/>
      <c r="C19" s="49" t="s">
        <v>84</v>
      </c>
      <c r="D19" s="50">
        <f>E19+F19</f>
        <v>150</v>
      </c>
      <c r="E19" s="50">
        <v>0</v>
      </c>
      <c r="F19" s="50">
        <v>150</v>
      </c>
      <c r="G19" s="50">
        <v>150</v>
      </c>
    </row>
    <row r="20" spans="1:8" ht="38.25" x14ac:dyDescent="0.25">
      <c r="A20" s="190"/>
      <c r="B20" s="203"/>
      <c r="C20" s="49" t="s">
        <v>85</v>
      </c>
      <c r="D20" s="50">
        <f>E20+F20</f>
        <v>180.8</v>
      </c>
      <c r="E20" s="50">
        <v>0</v>
      </c>
      <c r="F20" s="50">
        <v>180.8</v>
      </c>
      <c r="G20" s="50">
        <v>180.8</v>
      </c>
    </row>
    <row r="21" spans="1:8" ht="38.25" x14ac:dyDescent="0.25">
      <c r="A21" s="190"/>
      <c r="B21" s="203"/>
      <c r="C21" s="49" t="s">
        <v>165</v>
      </c>
      <c r="D21" s="50">
        <f>E21+F21</f>
        <v>129.1</v>
      </c>
      <c r="E21" s="50">
        <v>0</v>
      </c>
      <c r="F21" s="50">
        <v>129.1</v>
      </c>
      <c r="G21" s="50">
        <v>129.1</v>
      </c>
    </row>
    <row r="22" spans="1:8" ht="41.25" customHeight="1" x14ac:dyDescent="0.25">
      <c r="A22" s="190"/>
      <c r="B22" s="203"/>
      <c r="C22" s="49" t="s">
        <v>155</v>
      </c>
      <c r="D22" s="50">
        <f t="shared" ref="D22:D29" si="1">E22+F22</f>
        <v>49.6</v>
      </c>
      <c r="E22" s="50">
        <v>0</v>
      </c>
      <c r="F22" s="50">
        <v>49.6</v>
      </c>
      <c r="G22" s="50">
        <v>49.6</v>
      </c>
    </row>
    <row r="23" spans="1:8" ht="24.75" customHeight="1" x14ac:dyDescent="0.25">
      <c r="A23" s="229"/>
      <c r="B23" s="225"/>
      <c r="C23" s="49" t="s">
        <v>156</v>
      </c>
      <c r="D23" s="50">
        <f t="shared" si="1"/>
        <v>21.8</v>
      </c>
      <c r="E23" s="50">
        <v>0</v>
      </c>
      <c r="F23" s="50">
        <v>21.8</v>
      </c>
      <c r="G23" s="50">
        <v>21.8</v>
      </c>
    </row>
    <row r="24" spans="1:8" ht="0.75" hidden="1" customHeight="1" x14ac:dyDescent="0.25">
      <c r="A24" s="223" t="s">
        <v>34</v>
      </c>
      <c r="B24" s="204" t="s">
        <v>86</v>
      </c>
      <c r="C24" s="49"/>
      <c r="D24" s="50">
        <f t="shared" si="1"/>
        <v>0</v>
      </c>
      <c r="E24" s="50">
        <v>0</v>
      </c>
      <c r="F24" s="50">
        <v>0</v>
      </c>
      <c r="G24" s="50">
        <v>0</v>
      </c>
    </row>
    <row r="25" spans="1:8" ht="63.75" x14ac:dyDescent="0.25">
      <c r="A25" s="224"/>
      <c r="B25" s="205"/>
      <c r="C25" s="49" t="s">
        <v>157</v>
      </c>
      <c r="D25" s="50">
        <f t="shared" si="1"/>
        <v>162.19999999999999</v>
      </c>
      <c r="E25" s="50">
        <v>0</v>
      </c>
      <c r="F25" s="50">
        <v>162.19999999999999</v>
      </c>
      <c r="G25" s="50">
        <v>162.19999999999999</v>
      </c>
    </row>
    <row r="26" spans="1:8" ht="24.75" customHeight="1" x14ac:dyDescent="0.25">
      <c r="A26" s="238"/>
      <c r="B26" s="215"/>
      <c r="C26" s="49" t="s">
        <v>158</v>
      </c>
      <c r="D26" s="50">
        <f t="shared" si="1"/>
        <v>183.1</v>
      </c>
      <c r="E26" s="50">
        <v>0</v>
      </c>
      <c r="F26" s="50">
        <v>183.1</v>
      </c>
      <c r="G26" s="50">
        <v>183.1</v>
      </c>
    </row>
    <row r="27" spans="1:8" hidden="1" x14ac:dyDescent="0.25">
      <c r="A27" s="223" t="s">
        <v>39</v>
      </c>
      <c r="B27" s="202" t="s">
        <v>104</v>
      </c>
      <c r="C27" s="49"/>
      <c r="D27" s="50">
        <f t="shared" si="1"/>
        <v>0</v>
      </c>
      <c r="E27" s="50">
        <v>0</v>
      </c>
      <c r="F27" s="50">
        <v>0</v>
      </c>
      <c r="G27" s="50">
        <v>0</v>
      </c>
      <c r="H27" s="58"/>
    </row>
    <row r="28" spans="1:8" ht="25.5" x14ac:dyDescent="0.25">
      <c r="A28" s="224"/>
      <c r="B28" s="225"/>
      <c r="C28" s="49" t="s">
        <v>166</v>
      </c>
      <c r="D28" s="50">
        <f t="shared" si="1"/>
        <v>202</v>
      </c>
      <c r="E28" s="50">
        <v>0</v>
      </c>
      <c r="F28" s="50">
        <v>202</v>
      </c>
      <c r="G28" s="50">
        <v>202</v>
      </c>
    </row>
    <row r="29" spans="1:8" ht="25.5" x14ac:dyDescent="0.25">
      <c r="A29" s="108" t="s">
        <v>41</v>
      </c>
      <c r="B29" s="59" t="s">
        <v>87</v>
      </c>
      <c r="C29" s="60"/>
      <c r="D29" s="50">
        <f t="shared" si="1"/>
        <v>0</v>
      </c>
      <c r="E29" s="50">
        <v>0</v>
      </c>
      <c r="F29" s="50">
        <v>0</v>
      </c>
      <c r="G29" s="50">
        <v>0</v>
      </c>
    </row>
    <row r="30" spans="1:8" x14ac:dyDescent="0.25">
      <c r="A30" s="226" t="s">
        <v>88</v>
      </c>
      <c r="B30" s="226"/>
      <c r="C30" s="226"/>
      <c r="D30" s="61">
        <f>D16+D11</f>
        <v>2647.34</v>
      </c>
      <c r="E30" s="61">
        <f>E16+E11</f>
        <v>0</v>
      </c>
      <c r="F30" s="61">
        <f>F16+F11</f>
        <v>2647.34</v>
      </c>
      <c r="G30" s="61">
        <f>G16+G11</f>
        <v>2647.34</v>
      </c>
    </row>
    <row r="31" spans="1:8" ht="25.5" customHeight="1" x14ac:dyDescent="0.25">
      <c r="A31" s="227" t="s">
        <v>89</v>
      </c>
      <c r="B31" s="227"/>
      <c r="C31" s="227"/>
      <c r="D31" s="227"/>
      <c r="E31" s="227"/>
      <c r="F31" s="227"/>
    </row>
    <row r="32" spans="1:8" s="48" customFormat="1" ht="25.5" customHeight="1" x14ac:dyDescent="0.2">
      <c r="A32" s="46">
        <v>1</v>
      </c>
      <c r="B32" s="109" t="s">
        <v>90</v>
      </c>
      <c r="C32" s="46"/>
      <c r="D32" s="62">
        <f>SUM(D33:D40)</f>
        <v>5225.8</v>
      </c>
      <c r="E32" s="62">
        <f>SUM(E33:E40)</f>
        <v>4026.3</v>
      </c>
      <c r="F32" s="62">
        <f>SUM(F33:F40)</f>
        <v>1199.5</v>
      </c>
      <c r="G32" s="62">
        <f>SUM(G33:G40)</f>
        <v>1102.4000000000001</v>
      </c>
    </row>
    <row r="33" spans="1:13" s="48" customFormat="1" ht="12.75" hidden="1" x14ac:dyDescent="0.2">
      <c r="A33" s="213" t="s">
        <v>21</v>
      </c>
      <c r="B33" s="204" t="s">
        <v>45</v>
      </c>
      <c r="C33" s="52"/>
      <c r="D33" s="53">
        <f t="shared" ref="D33:D37" si="2">SUM(E33:F33)</f>
        <v>0</v>
      </c>
      <c r="E33" s="53">
        <v>0</v>
      </c>
      <c r="F33" s="53">
        <v>0</v>
      </c>
      <c r="G33" s="53">
        <v>0</v>
      </c>
    </row>
    <row r="34" spans="1:13" s="48" customFormat="1" ht="17.25" customHeight="1" x14ac:dyDescent="0.2">
      <c r="A34" s="228"/>
      <c r="B34" s="205"/>
      <c r="C34" s="52" t="s">
        <v>125</v>
      </c>
      <c r="D34" s="53">
        <f t="shared" si="2"/>
        <v>90</v>
      </c>
      <c r="E34" s="53">
        <v>0</v>
      </c>
      <c r="F34" s="53">
        <v>90</v>
      </c>
      <c r="G34" s="53">
        <v>90</v>
      </c>
    </row>
    <row r="35" spans="1:13" s="48" customFormat="1" ht="26.25" customHeight="1" x14ac:dyDescent="0.2">
      <c r="A35" s="228"/>
      <c r="B35" s="205"/>
      <c r="C35" s="52" t="s">
        <v>159</v>
      </c>
      <c r="D35" s="53">
        <f t="shared" si="2"/>
        <v>53.8</v>
      </c>
      <c r="E35" s="53">
        <v>0</v>
      </c>
      <c r="F35" s="53">
        <v>53.8</v>
      </c>
      <c r="G35" s="53">
        <v>352.4</v>
      </c>
    </row>
    <row r="36" spans="1:13" s="48" customFormat="1" ht="18" customHeight="1" x14ac:dyDescent="0.2">
      <c r="A36" s="214"/>
      <c r="B36" s="215"/>
      <c r="C36" s="52" t="s">
        <v>127</v>
      </c>
      <c r="D36" s="53">
        <f t="shared" si="2"/>
        <v>268.7</v>
      </c>
      <c r="E36" s="53">
        <v>0</v>
      </c>
      <c r="F36" s="53">
        <v>268.7</v>
      </c>
      <c r="G36" s="53">
        <v>200</v>
      </c>
    </row>
    <row r="37" spans="1:13" s="48" customFormat="1" ht="51.75" customHeight="1" x14ac:dyDescent="0.2">
      <c r="A37" s="107" t="s">
        <v>26</v>
      </c>
      <c r="B37" s="105" t="s">
        <v>91</v>
      </c>
      <c r="C37" s="52" t="s">
        <v>128</v>
      </c>
      <c r="D37" s="53">
        <f t="shared" si="2"/>
        <v>1526.8</v>
      </c>
      <c r="E37" s="53">
        <v>1329.8</v>
      </c>
      <c r="F37" s="53">
        <v>197</v>
      </c>
      <c r="G37" s="53">
        <v>0</v>
      </c>
    </row>
    <row r="38" spans="1:13" s="48" customFormat="1" ht="54" customHeight="1" x14ac:dyDescent="0.2">
      <c r="A38" s="63" t="s">
        <v>29</v>
      </c>
      <c r="B38" s="59" t="s">
        <v>49</v>
      </c>
      <c r="C38" s="59"/>
      <c r="D38" s="53">
        <v>0</v>
      </c>
      <c r="E38" s="64">
        <v>0</v>
      </c>
      <c r="F38" s="64">
        <v>0</v>
      </c>
      <c r="G38" s="64">
        <v>0</v>
      </c>
    </row>
    <row r="39" spans="1:13" s="48" customFormat="1" ht="42" customHeight="1" x14ac:dyDescent="0.2">
      <c r="A39" s="213" t="s">
        <v>130</v>
      </c>
      <c r="B39" s="204" t="s">
        <v>160</v>
      </c>
      <c r="C39" s="106" t="s">
        <v>134</v>
      </c>
      <c r="D39" s="53">
        <f t="shared" ref="D39:D40" si="3">SUM(E39:F39)</f>
        <v>2996.5</v>
      </c>
      <c r="E39" s="53">
        <v>2696.5</v>
      </c>
      <c r="F39" s="53">
        <v>300</v>
      </c>
      <c r="G39" s="53">
        <v>0</v>
      </c>
    </row>
    <row r="40" spans="1:13" s="48" customFormat="1" ht="51" x14ac:dyDescent="0.2">
      <c r="A40" s="214"/>
      <c r="B40" s="215"/>
      <c r="C40" s="106" t="s">
        <v>161</v>
      </c>
      <c r="D40" s="53">
        <f t="shared" si="3"/>
        <v>290</v>
      </c>
      <c r="E40" s="53">
        <v>0</v>
      </c>
      <c r="F40" s="53">
        <v>290</v>
      </c>
      <c r="G40" s="53">
        <v>460</v>
      </c>
    </row>
    <row r="41" spans="1:13" x14ac:dyDescent="0.25">
      <c r="A41" s="216" t="s">
        <v>88</v>
      </c>
      <c r="B41" s="216"/>
      <c r="C41" s="216"/>
      <c r="D41" s="61">
        <f>D32</f>
        <v>5225.8</v>
      </c>
      <c r="E41" s="65">
        <f>E32</f>
        <v>4026.3</v>
      </c>
      <c r="F41" s="65">
        <f>F32</f>
        <v>1199.5</v>
      </c>
      <c r="G41" s="65">
        <f>G32</f>
        <v>1102.4000000000001</v>
      </c>
    </row>
    <row r="42" spans="1:13" ht="15.75" x14ac:dyDescent="0.25">
      <c r="A42" s="217" t="s">
        <v>92</v>
      </c>
      <c r="B42" s="218"/>
      <c r="C42" s="218"/>
      <c r="D42" s="218"/>
      <c r="E42" s="218"/>
      <c r="F42" s="218"/>
      <c r="G42" s="45"/>
    </row>
    <row r="43" spans="1:13" ht="39.75" customHeight="1" x14ac:dyDescent="0.25">
      <c r="A43" s="66">
        <v>1</v>
      </c>
      <c r="B43" s="67" t="s">
        <v>93</v>
      </c>
      <c r="C43" s="68"/>
      <c r="D43" s="69">
        <f>SUM(D44:D47)</f>
        <v>601.20000000000005</v>
      </c>
      <c r="E43" s="69">
        <f>SUM(E44:E46)</f>
        <v>0</v>
      </c>
      <c r="F43" s="69">
        <f>SUM(F44:F47)</f>
        <v>601.20000000000005</v>
      </c>
      <c r="G43" s="69">
        <f>SUM(G44:G47)</f>
        <v>611.20000000000005</v>
      </c>
    </row>
    <row r="44" spans="1:13" ht="32.25" hidden="1" customHeight="1" x14ac:dyDescent="0.25">
      <c r="A44" s="219" t="s">
        <v>21</v>
      </c>
      <c r="B44" s="221" t="s">
        <v>135</v>
      </c>
      <c r="C44" s="70"/>
      <c r="D44" s="71">
        <f>SUM(E44:F44)</f>
        <v>0</v>
      </c>
      <c r="E44" s="72">
        <v>0</v>
      </c>
      <c r="F44" s="71">
        <v>0</v>
      </c>
      <c r="G44" s="71">
        <v>0</v>
      </c>
    </row>
    <row r="45" spans="1:13" ht="51.75" customHeight="1" x14ac:dyDescent="0.25">
      <c r="A45" s="220"/>
      <c r="B45" s="222"/>
      <c r="C45" s="70" t="s">
        <v>126</v>
      </c>
      <c r="D45" s="71">
        <f>SUM(E45:F45)</f>
        <v>160</v>
      </c>
      <c r="E45" s="72">
        <v>0</v>
      </c>
      <c r="F45" s="71">
        <v>160</v>
      </c>
      <c r="G45" s="71">
        <v>160</v>
      </c>
    </row>
    <row r="46" spans="1:13" ht="38.25" customHeight="1" x14ac:dyDescent="0.25">
      <c r="A46" s="110" t="s">
        <v>26</v>
      </c>
      <c r="B46" s="75" t="s">
        <v>52</v>
      </c>
      <c r="C46" s="79" t="s">
        <v>122</v>
      </c>
      <c r="D46" s="71">
        <f>SUM(E46:F46)</f>
        <v>294.89999999999998</v>
      </c>
      <c r="E46" s="72">
        <v>0</v>
      </c>
      <c r="F46" s="71">
        <v>294.89999999999998</v>
      </c>
      <c r="G46" s="71">
        <v>304.89999999999998</v>
      </c>
      <c r="I46" s="73"/>
      <c r="J46" s="73"/>
      <c r="K46" s="73"/>
      <c r="L46" s="73"/>
      <c r="M46" s="73"/>
    </row>
    <row r="47" spans="1:13" ht="51" x14ac:dyDescent="0.25">
      <c r="A47" s="110" t="s">
        <v>29</v>
      </c>
      <c r="B47" s="80" t="s">
        <v>123</v>
      </c>
      <c r="C47" s="79" t="s">
        <v>136</v>
      </c>
      <c r="D47" s="71">
        <f>SUM(E47:F47)</f>
        <v>146.30000000000001</v>
      </c>
      <c r="E47" s="72">
        <v>0</v>
      </c>
      <c r="F47" s="71">
        <v>146.30000000000001</v>
      </c>
      <c r="G47" s="71">
        <v>146.30000000000001</v>
      </c>
      <c r="I47" s="73"/>
      <c r="J47" s="73"/>
      <c r="K47" s="73"/>
      <c r="L47" s="73"/>
      <c r="M47" s="73"/>
    </row>
    <row r="48" spans="1:13" x14ac:dyDescent="0.25">
      <c r="A48" s="231" t="s">
        <v>94</v>
      </c>
      <c r="B48" s="232"/>
      <c r="C48" s="233"/>
      <c r="D48" s="69">
        <f>E48+F48</f>
        <v>601.20000000000005</v>
      </c>
      <c r="E48" s="74">
        <f>E43</f>
        <v>0</v>
      </c>
      <c r="F48" s="74">
        <f>F43</f>
        <v>601.20000000000005</v>
      </c>
      <c r="G48" s="74">
        <f>G43</f>
        <v>611.20000000000005</v>
      </c>
    </row>
    <row r="49" spans="1:7" ht="15.75" customHeight="1" x14ac:dyDescent="0.25">
      <c r="A49" s="217" t="s">
        <v>96</v>
      </c>
      <c r="B49" s="218"/>
      <c r="C49" s="218"/>
      <c r="D49" s="218"/>
      <c r="E49" s="218"/>
      <c r="F49" s="218"/>
      <c r="G49" s="45"/>
    </row>
    <row r="50" spans="1:7" ht="37.5" customHeight="1" x14ac:dyDescent="0.25">
      <c r="A50" s="66">
        <v>1</v>
      </c>
      <c r="B50" s="67" t="s">
        <v>97</v>
      </c>
      <c r="C50" s="68"/>
      <c r="D50" s="69">
        <f>SUM(D51:D52)</f>
        <v>14000</v>
      </c>
      <c r="E50" s="69">
        <f>SUM(E51:E52)</f>
        <v>6720</v>
      </c>
      <c r="F50" s="69">
        <f>SUM(F51:F52)</f>
        <v>7280</v>
      </c>
      <c r="G50" s="69">
        <f>SUM(G51:G52)</f>
        <v>0</v>
      </c>
    </row>
    <row r="51" spans="1:7" ht="26.25" customHeight="1" x14ac:dyDescent="0.25">
      <c r="A51" s="110" t="s">
        <v>21</v>
      </c>
      <c r="B51" s="111" t="s">
        <v>119</v>
      </c>
      <c r="C51" s="70" t="s">
        <v>137</v>
      </c>
      <c r="D51" s="71">
        <f>SUM(E51:F51)</f>
        <v>14000</v>
      </c>
      <c r="E51" s="72">
        <v>6720</v>
      </c>
      <c r="F51" s="71">
        <v>7280</v>
      </c>
      <c r="G51" s="71"/>
    </row>
    <row r="52" spans="1:7" ht="39.75" customHeight="1" x14ac:dyDescent="0.25">
      <c r="A52" s="110" t="s">
        <v>26</v>
      </c>
      <c r="B52" s="111" t="s">
        <v>98</v>
      </c>
      <c r="C52" s="70" t="s">
        <v>99</v>
      </c>
      <c r="D52" s="71">
        <f>SUM(E52:F52)</f>
        <v>0</v>
      </c>
      <c r="E52" s="72">
        <v>0</v>
      </c>
      <c r="F52" s="71">
        <v>0</v>
      </c>
      <c r="G52" s="71"/>
    </row>
    <row r="53" spans="1:7" ht="25.5" x14ac:dyDescent="0.25">
      <c r="A53" s="66">
        <v>2</v>
      </c>
      <c r="B53" s="67" t="s">
        <v>100</v>
      </c>
      <c r="C53" s="68"/>
      <c r="D53" s="69">
        <f>D54+D55+D56</f>
        <v>4439.2</v>
      </c>
      <c r="E53" s="69">
        <f>E54+E55+E56</f>
        <v>0</v>
      </c>
      <c r="F53" s="69">
        <f>F54+F55+F56</f>
        <v>4439.2</v>
      </c>
      <c r="G53" s="69">
        <f>G54+G55+G56</f>
        <v>0</v>
      </c>
    </row>
    <row r="54" spans="1:7" ht="25.5" x14ac:dyDescent="0.25">
      <c r="A54" s="110" t="s">
        <v>32</v>
      </c>
      <c r="B54" s="111" t="s">
        <v>60</v>
      </c>
      <c r="C54" s="70"/>
      <c r="D54" s="71">
        <f>SUM(E54:F54)</f>
        <v>4000</v>
      </c>
      <c r="E54" s="72">
        <v>0</v>
      </c>
      <c r="F54" s="71">
        <v>4000</v>
      </c>
      <c r="G54" s="71"/>
    </row>
    <row r="55" spans="1:7" x14ac:dyDescent="0.25">
      <c r="A55" s="110" t="s">
        <v>34</v>
      </c>
      <c r="B55" s="111" t="s">
        <v>58</v>
      </c>
      <c r="C55" s="70" t="s">
        <v>101</v>
      </c>
      <c r="D55" s="71">
        <f>SUM(E55:F55)</f>
        <v>139.19999999999999</v>
      </c>
      <c r="E55" s="72">
        <v>0</v>
      </c>
      <c r="F55" s="71">
        <v>139.19999999999999</v>
      </c>
      <c r="G55" s="71"/>
    </row>
    <row r="56" spans="1:7" ht="25.5" x14ac:dyDescent="0.25">
      <c r="A56" s="110" t="s">
        <v>39</v>
      </c>
      <c r="B56" s="111" t="s">
        <v>151</v>
      </c>
      <c r="C56" s="70"/>
      <c r="D56" s="71">
        <f>SUM(E56:F56)</f>
        <v>300</v>
      </c>
      <c r="E56" s="72">
        <v>0</v>
      </c>
      <c r="F56" s="71">
        <v>300</v>
      </c>
      <c r="G56" s="71"/>
    </row>
    <row r="57" spans="1:7" ht="18.75" customHeight="1" x14ac:dyDescent="0.25">
      <c r="A57" s="231" t="s">
        <v>94</v>
      </c>
      <c r="B57" s="232"/>
      <c r="C57" s="233"/>
      <c r="D57" s="69">
        <f t="shared" ref="D57:E57" si="4">D53+D50</f>
        <v>18439.2</v>
      </c>
      <c r="E57" s="74">
        <f t="shared" si="4"/>
        <v>6720</v>
      </c>
      <c r="F57" s="74">
        <f>F53+F50</f>
        <v>11719.2</v>
      </c>
      <c r="G57" s="45"/>
    </row>
    <row r="58" spans="1:7" ht="18.75" customHeight="1" x14ac:dyDescent="0.25">
      <c r="A58" s="230" t="s">
        <v>95</v>
      </c>
      <c r="B58" s="230"/>
      <c r="C58" s="230"/>
      <c r="D58" s="61">
        <f>D41+D30+D48+D57</f>
        <v>26913.54</v>
      </c>
      <c r="E58" s="65">
        <f>E41+E30+E48+E50</f>
        <v>10746.3</v>
      </c>
      <c r="F58" s="65">
        <f>F41+F30+F48+F57</f>
        <v>16167.240000000002</v>
      </c>
      <c r="G58" s="65">
        <f>G41+G30+G48+G57</f>
        <v>4360.9400000000005</v>
      </c>
    </row>
  </sheetData>
  <mergeCells count="33">
    <mergeCell ref="A58:C58"/>
    <mergeCell ref="A57:C57"/>
    <mergeCell ref="A48:C48"/>
    <mergeCell ref="A49:F49"/>
    <mergeCell ref="A1:F1"/>
    <mergeCell ref="A3:F3"/>
    <mergeCell ref="A4:F4"/>
    <mergeCell ref="A5:F5"/>
    <mergeCell ref="A6:F6"/>
    <mergeCell ref="A24:A26"/>
    <mergeCell ref="B24:B26"/>
    <mergeCell ref="C7:C8"/>
    <mergeCell ref="D7:D8"/>
    <mergeCell ref="E7:F7"/>
    <mergeCell ref="A7:A8"/>
    <mergeCell ref="B7:B8"/>
    <mergeCell ref="A10:F10"/>
    <mergeCell ref="A12:A13"/>
    <mergeCell ref="B12:B13"/>
    <mergeCell ref="A17:A23"/>
    <mergeCell ref="B17:B23"/>
    <mergeCell ref="A27:A28"/>
    <mergeCell ref="B27:B28"/>
    <mergeCell ref="A30:C30"/>
    <mergeCell ref="A31:F31"/>
    <mergeCell ref="A33:A36"/>
    <mergeCell ref="B33:B36"/>
    <mergeCell ref="A39:A40"/>
    <mergeCell ref="B39:B40"/>
    <mergeCell ref="A41:C41"/>
    <mergeCell ref="A42:F42"/>
    <mergeCell ref="A44:A45"/>
    <mergeCell ref="B44:B45"/>
  </mergeCells>
  <pageMargins left="0" right="0" top="0" bottom="0" header="0" footer="0"/>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zoomScaleNormal="100" zoomScaleSheetLayoutView="100" workbookViewId="0">
      <selection activeCell="A26" sqref="A26:XFD26"/>
    </sheetView>
  </sheetViews>
  <sheetFormatPr defaultRowHeight="15" x14ac:dyDescent="0.25"/>
  <cols>
    <col min="1" max="1" width="8.7109375" style="1" customWidth="1"/>
    <col min="2" max="2" width="58.85546875" style="1" customWidth="1"/>
    <col min="3" max="3" width="56.28515625" style="1" customWidth="1"/>
    <col min="4" max="4" width="10.85546875" style="89" customWidth="1"/>
    <col min="5" max="5" width="10.28515625" style="1" customWidth="1"/>
    <col min="6" max="6" width="14.42578125" style="1" customWidth="1"/>
    <col min="7" max="7" width="12.5703125" style="1" customWidth="1"/>
    <col min="8" max="16384" width="9.140625" style="1"/>
  </cols>
  <sheetData>
    <row r="1" spans="1:7" x14ac:dyDescent="0.25">
      <c r="A1" s="234" t="s">
        <v>168</v>
      </c>
      <c r="B1" s="234"/>
      <c r="C1" s="234"/>
      <c r="D1" s="234"/>
      <c r="E1" s="234"/>
      <c r="F1" s="234"/>
      <c r="G1" s="41"/>
    </row>
    <row r="2" spans="1:7" x14ac:dyDescent="0.25">
      <c r="A2" s="42"/>
    </row>
    <row r="3" spans="1:7" ht="15.75" x14ac:dyDescent="0.25">
      <c r="A3" s="235" t="s">
        <v>68</v>
      </c>
      <c r="B3" s="235"/>
      <c r="C3" s="235"/>
      <c r="D3" s="235"/>
      <c r="E3" s="235"/>
      <c r="F3" s="235"/>
    </row>
    <row r="4" spans="1:7" ht="15.75" x14ac:dyDescent="0.25">
      <c r="A4" s="236" t="s">
        <v>102</v>
      </c>
      <c r="B4" s="236"/>
      <c r="C4" s="236"/>
      <c r="D4" s="236"/>
      <c r="E4" s="236"/>
      <c r="F4" s="236"/>
    </row>
    <row r="5" spans="1:7" ht="15.75" x14ac:dyDescent="0.25">
      <c r="A5" s="236" t="s">
        <v>146</v>
      </c>
      <c r="B5" s="236"/>
      <c r="C5" s="236"/>
      <c r="D5" s="236"/>
      <c r="E5" s="236"/>
      <c r="F5" s="236"/>
    </row>
    <row r="6" spans="1:7" x14ac:dyDescent="0.25">
      <c r="A6" s="237"/>
      <c r="B6" s="237"/>
      <c r="C6" s="237"/>
      <c r="D6" s="237"/>
      <c r="E6" s="237"/>
      <c r="F6" s="237"/>
    </row>
    <row r="7" spans="1:7" ht="24" customHeight="1" x14ac:dyDescent="0.25">
      <c r="A7" s="189" t="s">
        <v>69</v>
      </c>
      <c r="B7" s="189" t="s">
        <v>70</v>
      </c>
      <c r="C7" s="189" t="s">
        <v>71</v>
      </c>
      <c r="D7" s="213" t="s">
        <v>4</v>
      </c>
      <c r="E7" s="239" t="s">
        <v>72</v>
      </c>
      <c r="F7" s="240"/>
    </row>
    <row r="8" spans="1:7" ht="63.75" x14ac:dyDescent="0.25">
      <c r="A8" s="229"/>
      <c r="B8" s="229"/>
      <c r="C8" s="229"/>
      <c r="D8" s="214"/>
      <c r="E8" s="44" t="s">
        <v>73</v>
      </c>
      <c r="F8" s="44" t="s">
        <v>74</v>
      </c>
      <c r="G8" s="43" t="s">
        <v>75</v>
      </c>
    </row>
    <row r="9" spans="1:7" x14ac:dyDescent="0.25">
      <c r="A9" s="86">
        <v>1</v>
      </c>
      <c r="B9" s="43">
        <v>2</v>
      </c>
      <c r="C9" s="43">
        <v>3</v>
      </c>
      <c r="D9" s="49">
        <v>4</v>
      </c>
      <c r="E9" s="43">
        <v>5</v>
      </c>
      <c r="F9" s="43">
        <v>6</v>
      </c>
      <c r="G9" s="103">
        <v>7</v>
      </c>
    </row>
    <row r="10" spans="1:7" ht="15.75" x14ac:dyDescent="0.25">
      <c r="A10" s="227" t="s">
        <v>76</v>
      </c>
      <c r="B10" s="227"/>
      <c r="C10" s="227"/>
      <c r="D10" s="227"/>
      <c r="E10" s="227"/>
      <c r="F10" s="227"/>
      <c r="G10" s="45"/>
    </row>
    <row r="11" spans="1:7" s="48" customFormat="1" ht="38.25" x14ac:dyDescent="0.2">
      <c r="A11" s="46">
        <v>1</v>
      </c>
      <c r="B11" s="98" t="s">
        <v>77</v>
      </c>
      <c r="C11" s="46"/>
      <c r="D11" s="90">
        <f>D12+D13</f>
        <v>14714.7</v>
      </c>
      <c r="E11" s="47">
        <f t="shared" ref="E11:G11" si="0">E12+E13</f>
        <v>13243.2</v>
      </c>
      <c r="F11" s="47">
        <f t="shared" si="0"/>
        <v>1471.5</v>
      </c>
      <c r="G11" s="47">
        <f t="shared" si="0"/>
        <v>0</v>
      </c>
    </row>
    <row r="12" spans="1:7" ht="38.25" x14ac:dyDescent="0.25">
      <c r="A12" s="87" t="s">
        <v>21</v>
      </c>
      <c r="B12" s="94" t="s">
        <v>22</v>
      </c>
      <c r="C12" s="49" t="s">
        <v>177</v>
      </c>
      <c r="D12" s="50">
        <f>SUM(E12:F12)</f>
        <v>14714.7</v>
      </c>
      <c r="E12" s="50">
        <v>13243.2</v>
      </c>
      <c r="F12" s="50">
        <v>1471.5</v>
      </c>
      <c r="G12" s="50">
        <v>0</v>
      </c>
    </row>
    <row r="13" spans="1:7" ht="38.25" x14ac:dyDescent="0.25">
      <c r="A13" s="51" t="s">
        <v>26</v>
      </c>
      <c r="B13" s="52" t="s">
        <v>79</v>
      </c>
      <c r="C13" s="49"/>
      <c r="D13" s="50">
        <f>SUM(E13:F13)</f>
        <v>0</v>
      </c>
      <c r="E13" s="50">
        <v>0</v>
      </c>
      <c r="F13" s="50">
        <v>0</v>
      </c>
      <c r="G13" s="50">
        <v>0</v>
      </c>
    </row>
    <row r="14" spans="1:7" x14ac:dyDescent="0.25">
      <c r="A14" s="99" t="s">
        <v>29</v>
      </c>
      <c r="B14" s="94" t="s">
        <v>81</v>
      </c>
      <c r="C14" s="49"/>
      <c r="D14" s="50">
        <f>E14+F14</f>
        <v>0</v>
      </c>
      <c r="E14" s="53">
        <v>0</v>
      </c>
      <c r="F14" s="54">
        <v>0</v>
      </c>
      <c r="G14" s="50">
        <v>0</v>
      </c>
    </row>
    <row r="15" spans="1:7" ht="38.25" x14ac:dyDescent="0.25">
      <c r="A15" s="55" t="s">
        <v>31</v>
      </c>
      <c r="B15" s="56" t="s">
        <v>82</v>
      </c>
      <c r="C15" s="49"/>
      <c r="D15" s="57">
        <f>SUM(E15:F15)</f>
        <v>1521</v>
      </c>
      <c r="E15" s="57">
        <f>SUM(E16:E23)</f>
        <v>0</v>
      </c>
      <c r="F15" s="57">
        <f>SUM(F16:F25)</f>
        <v>1521</v>
      </c>
      <c r="G15" s="57">
        <f>SUM(G16:G25)</f>
        <v>1920</v>
      </c>
    </row>
    <row r="16" spans="1:7" ht="38.25" x14ac:dyDescent="0.25">
      <c r="A16" s="189" t="s">
        <v>32</v>
      </c>
      <c r="B16" s="189" t="s">
        <v>33</v>
      </c>
      <c r="C16" s="49" t="s">
        <v>194</v>
      </c>
      <c r="D16" s="50">
        <f>E16+F16</f>
        <v>150</v>
      </c>
      <c r="E16" s="50">
        <v>0</v>
      </c>
      <c r="F16" s="50">
        <v>150</v>
      </c>
      <c r="G16" s="50">
        <v>150</v>
      </c>
    </row>
    <row r="17" spans="1:8" ht="25.5" x14ac:dyDescent="0.25">
      <c r="A17" s="190"/>
      <c r="B17" s="190"/>
      <c r="C17" s="49" t="s">
        <v>172</v>
      </c>
      <c r="D17" s="50">
        <v>160</v>
      </c>
      <c r="E17" s="50">
        <v>0</v>
      </c>
      <c r="F17" s="50">
        <v>160</v>
      </c>
      <c r="G17" s="50">
        <v>160</v>
      </c>
    </row>
    <row r="18" spans="1:8" ht="51" x14ac:dyDescent="0.25">
      <c r="A18" s="190"/>
      <c r="B18" s="190"/>
      <c r="C18" s="49" t="s">
        <v>147</v>
      </c>
      <c r="D18" s="50">
        <f>E18+F18</f>
        <v>200</v>
      </c>
      <c r="E18" s="50">
        <v>0</v>
      </c>
      <c r="F18" s="50">
        <v>200</v>
      </c>
      <c r="G18" s="50">
        <v>200</v>
      </c>
    </row>
    <row r="19" spans="1:8" ht="76.5" x14ac:dyDescent="0.25">
      <c r="A19" s="190"/>
      <c r="B19" s="190"/>
      <c r="C19" s="49" t="s">
        <v>179</v>
      </c>
      <c r="D19" s="50">
        <f>E19+F19</f>
        <v>295.3</v>
      </c>
      <c r="E19" s="50">
        <v>0</v>
      </c>
      <c r="F19" s="50">
        <v>295.3</v>
      </c>
      <c r="G19" s="50">
        <v>295.3</v>
      </c>
    </row>
    <row r="20" spans="1:8" ht="25.5" x14ac:dyDescent="0.25">
      <c r="A20" s="229"/>
      <c r="B20" s="229"/>
      <c r="C20" s="49" t="s">
        <v>180</v>
      </c>
      <c r="D20" s="50">
        <f>E20+F20</f>
        <v>104.7</v>
      </c>
      <c r="E20" s="50">
        <v>0</v>
      </c>
      <c r="F20" s="50">
        <v>104.7</v>
      </c>
      <c r="G20" s="50">
        <v>104.7</v>
      </c>
    </row>
    <row r="21" spans="1:8" ht="27.75" customHeight="1" x14ac:dyDescent="0.25">
      <c r="A21" s="223" t="s">
        <v>34</v>
      </c>
      <c r="B21" s="204" t="s">
        <v>86</v>
      </c>
      <c r="C21" s="49" t="s">
        <v>148</v>
      </c>
      <c r="D21" s="50">
        <f t="shared" ref="D21:D25" si="1">E21+F21</f>
        <v>110</v>
      </c>
      <c r="E21" s="50">
        <v>0</v>
      </c>
      <c r="F21" s="50">
        <v>110</v>
      </c>
      <c r="G21" s="50">
        <v>110</v>
      </c>
    </row>
    <row r="22" spans="1:8" ht="52.5" customHeight="1" x14ac:dyDescent="0.25">
      <c r="A22" s="224"/>
      <c r="B22" s="205"/>
      <c r="C22" s="49" t="s">
        <v>169</v>
      </c>
      <c r="D22" s="50">
        <f t="shared" si="1"/>
        <v>150</v>
      </c>
      <c r="E22" s="50">
        <v>0</v>
      </c>
      <c r="F22" s="50">
        <v>150</v>
      </c>
      <c r="G22" s="50">
        <v>150</v>
      </c>
    </row>
    <row r="23" spans="1:8" ht="102" x14ac:dyDescent="0.25">
      <c r="A23" s="224"/>
      <c r="B23" s="205"/>
      <c r="C23" s="49" t="s">
        <v>193</v>
      </c>
      <c r="D23" s="50">
        <f t="shared" si="1"/>
        <v>351</v>
      </c>
      <c r="E23" s="50">
        <v>0</v>
      </c>
      <c r="F23" s="50">
        <v>351</v>
      </c>
      <c r="G23" s="50">
        <v>750</v>
      </c>
    </row>
    <row r="24" spans="1:8" ht="38.25" x14ac:dyDescent="0.25">
      <c r="A24" s="102" t="s">
        <v>39</v>
      </c>
      <c r="B24" s="92" t="s">
        <v>173</v>
      </c>
      <c r="C24" s="115"/>
      <c r="D24" s="50">
        <f t="shared" si="1"/>
        <v>0</v>
      </c>
      <c r="E24" s="50">
        <v>0</v>
      </c>
      <c r="F24" s="50">
        <v>0</v>
      </c>
      <c r="G24" s="50">
        <v>0</v>
      </c>
      <c r="H24" s="58"/>
    </row>
    <row r="25" spans="1:8" ht="25.5" x14ac:dyDescent="0.25">
      <c r="A25" s="101" t="s">
        <v>41</v>
      </c>
      <c r="B25" s="59" t="s">
        <v>87</v>
      </c>
      <c r="C25" s="60"/>
      <c r="D25" s="50">
        <f t="shared" si="1"/>
        <v>0</v>
      </c>
      <c r="E25" s="50">
        <v>0</v>
      </c>
      <c r="F25" s="50">
        <v>0</v>
      </c>
      <c r="G25" s="50">
        <v>0</v>
      </c>
    </row>
    <row r="26" spans="1:8" x14ac:dyDescent="0.25">
      <c r="A26" s="226" t="s">
        <v>88</v>
      </c>
      <c r="B26" s="226"/>
      <c r="C26" s="226"/>
      <c r="D26" s="61">
        <f>D15+D11</f>
        <v>16235.7</v>
      </c>
      <c r="E26" s="61">
        <f>E15+E11</f>
        <v>13243.2</v>
      </c>
      <c r="F26" s="61">
        <f>F15+F11</f>
        <v>2992.5</v>
      </c>
      <c r="G26" s="61">
        <f>G15+G11</f>
        <v>1920</v>
      </c>
    </row>
    <row r="27" spans="1:8" ht="15.75" x14ac:dyDescent="0.25">
      <c r="A27" s="227" t="s">
        <v>89</v>
      </c>
      <c r="B27" s="227"/>
      <c r="C27" s="227"/>
      <c r="D27" s="227"/>
      <c r="E27" s="227"/>
      <c r="F27" s="227"/>
    </row>
    <row r="28" spans="1:8" s="48" customFormat="1" ht="38.25" x14ac:dyDescent="0.2">
      <c r="A28" s="46">
        <v>1</v>
      </c>
      <c r="B28" s="98" t="s">
        <v>90</v>
      </c>
      <c r="C28" s="46"/>
      <c r="D28" s="91">
        <f>SUM(D29:D32)</f>
        <v>2457.1</v>
      </c>
      <c r="E28" s="62">
        <f>SUM(E29:E32)</f>
        <v>2211.1</v>
      </c>
      <c r="F28" s="62">
        <f>SUM(F29:F32)</f>
        <v>246</v>
      </c>
      <c r="G28" s="62">
        <f>SUM(G29:G30)</f>
        <v>150</v>
      </c>
    </row>
    <row r="29" spans="1:8" s="48" customFormat="1" ht="38.25" x14ac:dyDescent="0.2">
      <c r="A29" s="99" t="s">
        <v>21</v>
      </c>
      <c r="B29" s="94" t="s">
        <v>45</v>
      </c>
      <c r="C29" s="52"/>
      <c r="D29" s="53">
        <f>SUM(E29:F29)</f>
        <v>0</v>
      </c>
      <c r="E29" s="53">
        <v>0</v>
      </c>
      <c r="F29" s="53">
        <v>0</v>
      </c>
      <c r="G29" s="53">
        <f>82.9+67.1</f>
        <v>150</v>
      </c>
    </row>
    <row r="30" spans="1:8" s="48" customFormat="1" ht="51" customHeight="1" x14ac:dyDescent="0.2">
      <c r="A30" s="99" t="s">
        <v>26</v>
      </c>
      <c r="B30" s="112" t="s">
        <v>91</v>
      </c>
      <c r="C30" s="52"/>
      <c r="D30" s="53">
        <f>SUM(E30:F30)</f>
        <v>0</v>
      </c>
      <c r="E30" s="53">
        <v>0</v>
      </c>
      <c r="F30" s="53">
        <v>0</v>
      </c>
      <c r="G30" s="53">
        <v>0</v>
      </c>
    </row>
    <row r="31" spans="1:8" s="48" customFormat="1" ht="63.75" x14ac:dyDescent="0.2">
      <c r="A31" s="63" t="s">
        <v>29</v>
      </c>
      <c r="B31" s="59" t="s">
        <v>49</v>
      </c>
      <c r="C31" s="59"/>
      <c r="D31" s="53">
        <f t="shared" ref="D31:D32" si="2">SUM(E31:F31)</f>
        <v>0</v>
      </c>
      <c r="E31" s="64">
        <v>0</v>
      </c>
      <c r="F31" s="64">
        <v>0</v>
      </c>
      <c r="G31" s="64">
        <v>0</v>
      </c>
    </row>
    <row r="32" spans="1:8" s="48" customFormat="1" ht="38.25" x14ac:dyDescent="0.2">
      <c r="A32" s="100" t="s">
        <v>130</v>
      </c>
      <c r="B32" s="95" t="s">
        <v>131</v>
      </c>
      <c r="C32" s="95" t="s">
        <v>170</v>
      </c>
      <c r="D32" s="53">
        <f t="shared" si="2"/>
        <v>2457.1</v>
      </c>
      <c r="E32" s="53">
        <v>2211.1</v>
      </c>
      <c r="F32" s="53">
        <v>246</v>
      </c>
      <c r="G32" s="53">
        <v>0</v>
      </c>
    </row>
    <row r="33" spans="1:13" x14ac:dyDescent="0.25">
      <c r="A33" s="216" t="s">
        <v>88</v>
      </c>
      <c r="B33" s="216"/>
      <c r="C33" s="216"/>
      <c r="D33" s="61">
        <f>D28</f>
        <v>2457.1</v>
      </c>
      <c r="E33" s="65">
        <f>E28</f>
        <v>2211.1</v>
      </c>
      <c r="F33" s="65">
        <f>F28</f>
        <v>246</v>
      </c>
      <c r="G33" s="65">
        <f>G28</f>
        <v>150</v>
      </c>
    </row>
    <row r="34" spans="1:13" ht="15.75" x14ac:dyDescent="0.25">
      <c r="A34" s="217" t="s">
        <v>92</v>
      </c>
      <c r="B34" s="218"/>
      <c r="C34" s="218"/>
      <c r="D34" s="218"/>
      <c r="E34" s="218"/>
      <c r="F34" s="218"/>
      <c r="G34" s="45"/>
    </row>
    <row r="35" spans="1:13" ht="39.75" customHeight="1" x14ac:dyDescent="0.25">
      <c r="A35" s="66">
        <v>1</v>
      </c>
      <c r="B35" s="67" t="s">
        <v>93</v>
      </c>
      <c r="C35" s="68"/>
      <c r="D35" s="69">
        <f>SUM(D36:D38)</f>
        <v>0</v>
      </c>
      <c r="E35" s="69">
        <f>SUM(E36:E37)</f>
        <v>0</v>
      </c>
      <c r="F35" s="69">
        <f>SUM(F36:F38)</f>
        <v>0</v>
      </c>
      <c r="G35" s="69">
        <f>SUM(G36:G37)</f>
        <v>85</v>
      </c>
    </row>
    <row r="36" spans="1:13" ht="51" x14ac:dyDescent="0.25">
      <c r="A36" s="96" t="s">
        <v>21</v>
      </c>
      <c r="B36" s="97" t="s">
        <v>135</v>
      </c>
      <c r="C36" s="70"/>
      <c r="D36" s="71">
        <f>SUM(E36:F36)</f>
        <v>0</v>
      </c>
      <c r="E36" s="72">
        <v>0</v>
      </c>
      <c r="F36" s="71">
        <v>0</v>
      </c>
      <c r="G36" s="71">
        <v>85</v>
      </c>
    </row>
    <row r="37" spans="1:13" ht="38.25" customHeight="1" x14ac:dyDescent="0.25">
      <c r="A37" s="96" t="s">
        <v>26</v>
      </c>
      <c r="B37" s="75" t="s">
        <v>52</v>
      </c>
      <c r="C37" s="79"/>
      <c r="D37" s="71">
        <f>SUM(E37:F37)</f>
        <v>0</v>
      </c>
      <c r="E37" s="72">
        <v>0</v>
      </c>
      <c r="F37" s="71">
        <v>0</v>
      </c>
      <c r="G37" s="71">
        <v>0</v>
      </c>
      <c r="I37" s="73"/>
      <c r="J37" s="73"/>
      <c r="K37" s="73"/>
      <c r="L37" s="73"/>
      <c r="M37" s="73"/>
    </row>
    <row r="38" spans="1:13" ht="25.5" x14ac:dyDescent="0.25">
      <c r="A38" s="96" t="s">
        <v>29</v>
      </c>
      <c r="B38" s="80" t="s">
        <v>123</v>
      </c>
      <c r="C38" s="79"/>
      <c r="D38" s="71">
        <f>SUM(E38:F38)</f>
        <v>0</v>
      </c>
      <c r="E38" s="72">
        <v>0</v>
      </c>
      <c r="F38" s="71">
        <v>0</v>
      </c>
      <c r="G38" s="71">
        <v>0</v>
      </c>
      <c r="I38" s="73"/>
      <c r="J38" s="73"/>
      <c r="K38" s="73"/>
      <c r="L38" s="73"/>
      <c r="M38" s="73"/>
    </row>
    <row r="39" spans="1:13" x14ac:dyDescent="0.25">
      <c r="A39" s="231" t="s">
        <v>94</v>
      </c>
      <c r="B39" s="232"/>
      <c r="C39" s="233"/>
      <c r="D39" s="69">
        <f>E39+F39</f>
        <v>0</v>
      </c>
      <c r="E39" s="74">
        <f>E35</f>
        <v>0</v>
      </c>
      <c r="F39" s="74">
        <f>F35</f>
        <v>0</v>
      </c>
      <c r="G39" s="74">
        <f>G35</f>
        <v>85</v>
      </c>
    </row>
    <row r="40" spans="1:13" ht="15.75" x14ac:dyDescent="0.25">
      <c r="A40" s="217" t="s">
        <v>96</v>
      </c>
      <c r="B40" s="218"/>
      <c r="C40" s="218"/>
      <c r="D40" s="218"/>
      <c r="E40" s="218"/>
      <c r="F40" s="218"/>
      <c r="G40" s="45"/>
    </row>
    <row r="41" spans="1:13" ht="25.5" x14ac:dyDescent="0.25">
      <c r="A41" s="66">
        <v>1</v>
      </c>
      <c r="B41" s="67" t="s">
        <v>97</v>
      </c>
      <c r="C41" s="68"/>
      <c r="D41" s="69">
        <f>SUM(D42:D43)</f>
        <v>0</v>
      </c>
      <c r="E41" s="69">
        <f>SUM(E42:E43)</f>
        <v>0</v>
      </c>
      <c r="F41" s="69">
        <f>SUM(F42:F43)</f>
        <v>0</v>
      </c>
      <c r="G41" s="69">
        <f ca="1">SUM(G42:G49)</f>
        <v>0</v>
      </c>
    </row>
    <row r="42" spans="1:13" ht="25.5" x14ac:dyDescent="0.25">
      <c r="A42" s="96" t="s">
        <v>21</v>
      </c>
      <c r="B42" s="97" t="s">
        <v>119</v>
      </c>
      <c r="C42" s="70"/>
      <c r="D42" s="71">
        <f>SUM(E42:F42)</f>
        <v>0</v>
      </c>
      <c r="E42" s="72">
        <v>0</v>
      </c>
      <c r="F42" s="71">
        <v>0</v>
      </c>
      <c r="G42" s="71">
        <v>0</v>
      </c>
    </row>
    <row r="43" spans="1:13" ht="38.25" x14ac:dyDescent="0.25">
      <c r="A43" s="96" t="s">
        <v>26</v>
      </c>
      <c r="B43" s="97" t="s">
        <v>98</v>
      </c>
      <c r="C43" s="70"/>
      <c r="D43" s="71">
        <f>SUM(E43:F43)</f>
        <v>0</v>
      </c>
      <c r="E43" s="72">
        <v>0</v>
      </c>
      <c r="F43" s="71">
        <v>0</v>
      </c>
      <c r="G43" s="71">
        <v>0</v>
      </c>
    </row>
    <row r="44" spans="1:13" ht="38.25" x14ac:dyDescent="0.25">
      <c r="A44" s="66">
        <v>2</v>
      </c>
      <c r="B44" s="67" t="s">
        <v>100</v>
      </c>
      <c r="C44" s="68"/>
      <c r="D44" s="69">
        <f>D45+D46+D47</f>
        <v>2188.4</v>
      </c>
      <c r="E44" s="69">
        <f t="shared" ref="E44:G44" si="3">E45+E46+E47</f>
        <v>0</v>
      </c>
      <c r="F44" s="69">
        <f t="shared" si="3"/>
        <v>2188.4</v>
      </c>
      <c r="G44" s="69">
        <f t="shared" si="3"/>
        <v>0</v>
      </c>
    </row>
    <row r="45" spans="1:13" ht="89.25" x14ac:dyDescent="0.25">
      <c r="A45" s="96" t="s">
        <v>32</v>
      </c>
      <c r="B45" s="97" t="s">
        <v>60</v>
      </c>
      <c r="C45" s="70" t="s">
        <v>149</v>
      </c>
      <c r="D45" s="71">
        <f>SUM(E45:F45)</f>
        <v>900</v>
      </c>
      <c r="E45" s="72">
        <v>0</v>
      </c>
      <c r="F45" s="71">
        <v>900</v>
      </c>
      <c r="G45" s="71">
        <v>0</v>
      </c>
    </row>
    <row r="46" spans="1:13" x14ac:dyDescent="0.25">
      <c r="A46" s="96" t="s">
        <v>34</v>
      </c>
      <c r="B46" s="97" t="s">
        <v>58</v>
      </c>
      <c r="C46" s="70" t="s">
        <v>101</v>
      </c>
      <c r="D46" s="71">
        <f>SUM(E46:F46)</f>
        <v>438.4</v>
      </c>
      <c r="E46" s="72">
        <v>0</v>
      </c>
      <c r="F46" s="71">
        <v>438.4</v>
      </c>
      <c r="G46" s="71">
        <v>0</v>
      </c>
    </row>
    <row r="47" spans="1:13" ht="25.5" x14ac:dyDescent="0.25">
      <c r="A47" s="114" t="s">
        <v>39</v>
      </c>
      <c r="B47" s="113" t="s">
        <v>151</v>
      </c>
      <c r="C47" s="79"/>
      <c r="D47" s="71">
        <f>E47+F47</f>
        <v>850</v>
      </c>
      <c r="E47" s="72">
        <v>0</v>
      </c>
      <c r="F47" s="71">
        <v>850</v>
      </c>
      <c r="G47" s="71"/>
    </row>
    <row r="48" spans="1:13" x14ac:dyDescent="0.25">
      <c r="A48" s="231" t="s">
        <v>94</v>
      </c>
      <c r="B48" s="232"/>
      <c r="C48" s="233"/>
      <c r="D48" s="69">
        <f t="shared" ref="D48:E48" si="4">D44+D41</f>
        <v>2188.4</v>
      </c>
      <c r="E48" s="74">
        <f t="shared" si="4"/>
        <v>0</v>
      </c>
      <c r="F48" s="74">
        <f>F44+F41</f>
        <v>2188.4</v>
      </c>
      <c r="G48" s="74">
        <f ca="1">G44+G41</f>
        <v>0</v>
      </c>
    </row>
    <row r="49" spans="1:6" ht="18.75" x14ac:dyDescent="0.25">
      <c r="A49" s="230" t="s">
        <v>95</v>
      </c>
      <c r="B49" s="230"/>
      <c r="C49" s="230"/>
      <c r="D49" s="61">
        <f>D33+D26+D39+D48</f>
        <v>20881.2</v>
      </c>
      <c r="E49" s="65">
        <f>E33+E26+E39+E41</f>
        <v>15454.300000000001</v>
      </c>
      <c r="F49" s="65">
        <f>F33+F26+F39+F48</f>
        <v>5426.9</v>
      </c>
    </row>
  </sheetData>
  <mergeCells count="23">
    <mergeCell ref="A48:C48"/>
    <mergeCell ref="A49:C49"/>
    <mergeCell ref="A33:C33"/>
    <mergeCell ref="A34:F34"/>
    <mergeCell ref="A39:C39"/>
    <mergeCell ref="A40:F40"/>
    <mergeCell ref="A26:C26"/>
    <mergeCell ref="A27:F27"/>
    <mergeCell ref="A10:F10"/>
    <mergeCell ref="A21:A23"/>
    <mergeCell ref="B21:B23"/>
    <mergeCell ref="B16:B20"/>
    <mergeCell ref="A16:A20"/>
    <mergeCell ref="A1:F1"/>
    <mergeCell ref="A3:F3"/>
    <mergeCell ref="A4:F4"/>
    <mergeCell ref="A5:F5"/>
    <mergeCell ref="A6:F6"/>
    <mergeCell ref="A7:A8"/>
    <mergeCell ref="B7:B8"/>
    <mergeCell ref="C7:C8"/>
    <mergeCell ref="D7:D8"/>
    <mergeCell ref="E7:F7"/>
  </mergeCells>
  <pageMargins left="0" right="0" top="0" bottom="0"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F53" sqref="F53"/>
    </sheetView>
  </sheetViews>
  <sheetFormatPr defaultRowHeight="15" x14ac:dyDescent="0.25"/>
  <cols>
    <col min="1" max="1" width="8.7109375" style="1" customWidth="1"/>
    <col min="2" max="2" width="58.85546875" style="1" customWidth="1"/>
    <col min="3" max="3" width="56.28515625" style="1" customWidth="1"/>
    <col min="4" max="4" width="10.85546875" style="89" customWidth="1"/>
    <col min="5" max="5" width="10.28515625" style="1" customWidth="1"/>
    <col min="6" max="6" width="14.42578125" style="1" customWidth="1"/>
    <col min="7" max="7" width="12.5703125" style="1" customWidth="1"/>
    <col min="8" max="16384" width="9.140625" style="1"/>
  </cols>
  <sheetData>
    <row r="1" spans="1:7" x14ac:dyDescent="0.25">
      <c r="A1" s="234" t="s">
        <v>188</v>
      </c>
      <c r="B1" s="234"/>
      <c r="C1" s="234"/>
      <c r="D1" s="234"/>
      <c r="E1" s="234"/>
      <c r="F1" s="234"/>
      <c r="G1" s="41"/>
    </row>
    <row r="2" spans="1:7" x14ac:dyDescent="0.25">
      <c r="A2" s="42"/>
    </row>
    <row r="3" spans="1:7" ht="15.75" x14ac:dyDescent="0.25">
      <c r="A3" s="235" t="s">
        <v>68</v>
      </c>
      <c r="B3" s="235"/>
      <c r="C3" s="235"/>
      <c r="D3" s="235"/>
      <c r="E3" s="235"/>
      <c r="F3" s="235"/>
    </row>
    <row r="4" spans="1:7" ht="15.75" x14ac:dyDescent="0.25">
      <c r="A4" s="236" t="s">
        <v>102</v>
      </c>
      <c r="B4" s="236"/>
      <c r="C4" s="236"/>
      <c r="D4" s="236"/>
      <c r="E4" s="236"/>
      <c r="F4" s="236"/>
    </row>
    <row r="5" spans="1:7" ht="15.75" x14ac:dyDescent="0.25">
      <c r="A5" s="236" t="s">
        <v>187</v>
      </c>
      <c r="B5" s="236"/>
      <c r="C5" s="236"/>
      <c r="D5" s="236"/>
      <c r="E5" s="236"/>
      <c r="F5" s="236"/>
    </row>
    <row r="6" spans="1:7" x14ac:dyDescent="0.25">
      <c r="A6" s="237"/>
      <c r="B6" s="237"/>
      <c r="C6" s="237"/>
      <c r="D6" s="237"/>
      <c r="E6" s="237"/>
      <c r="F6" s="237"/>
    </row>
    <row r="7" spans="1:7" ht="27" customHeight="1" x14ac:dyDescent="0.25">
      <c r="A7" s="189" t="s">
        <v>69</v>
      </c>
      <c r="B7" s="189" t="s">
        <v>70</v>
      </c>
      <c r="C7" s="189" t="s">
        <v>71</v>
      </c>
      <c r="D7" s="213" t="s">
        <v>4</v>
      </c>
      <c r="E7" s="239" t="s">
        <v>72</v>
      </c>
      <c r="F7" s="240"/>
    </row>
    <row r="8" spans="1:7" ht="55.5" customHeight="1" x14ac:dyDescent="0.25">
      <c r="A8" s="229"/>
      <c r="B8" s="229"/>
      <c r="C8" s="229"/>
      <c r="D8" s="214"/>
      <c r="E8" s="44" t="s">
        <v>73</v>
      </c>
      <c r="F8" s="44" t="s">
        <v>197</v>
      </c>
      <c r="G8" s="43" t="s">
        <v>75</v>
      </c>
    </row>
    <row r="9" spans="1:7" x14ac:dyDescent="0.25">
      <c r="A9" s="86">
        <v>1</v>
      </c>
      <c r="B9" s="43">
        <v>2</v>
      </c>
      <c r="C9" s="43">
        <v>3</v>
      </c>
      <c r="D9" s="49">
        <v>4</v>
      </c>
      <c r="E9" s="43">
        <v>5</v>
      </c>
      <c r="F9" s="43">
        <v>6</v>
      </c>
      <c r="G9" s="103">
        <v>7</v>
      </c>
    </row>
    <row r="10" spans="1:7" ht="15.75" x14ac:dyDescent="0.25">
      <c r="A10" s="227" t="s">
        <v>76</v>
      </c>
      <c r="B10" s="227"/>
      <c r="C10" s="227"/>
      <c r="D10" s="227"/>
      <c r="E10" s="227"/>
      <c r="F10" s="227"/>
      <c r="G10" s="45"/>
    </row>
    <row r="11" spans="1:7" s="48" customFormat="1" ht="38.25" x14ac:dyDescent="0.2">
      <c r="A11" s="46">
        <v>1</v>
      </c>
      <c r="B11" s="133" t="s">
        <v>77</v>
      </c>
      <c r="C11" s="46"/>
      <c r="D11" s="90">
        <f>D12+D13+D14+D15</f>
        <v>170</v>
      </c>
      <c r="E11" s="47">
        <f>E12+E13+E14+E15</f>
        <v>0</v>
      </c>
      <c r="F11" s="47">
        <f>F12+F13+F14+F15</f>
        <v>170</v>
      </c>
      <c r="G11" s="47">
        <f>G12+G13+G14</f>
        <v>168.8</v>
      </c>
    </row>
    <row r="12" spans="1:7" ht="38.25" x14ac:dyDescent="0.25">
      <c r="A12" s="87" t="s">
        <v>21</v>
      </c>
      <c r="B12" s="126" t="s">
        <v>22</v>
      </c>
      <c r="C12" s="49"/>
      <c r="D12" s="50">
        <f>SUM(E12:F12)</f>
        <v>0</v>
      </c>
      <c r="E12" s="50">
        <v>0</v>
      </c>
      <c r="F12" s="50">
        <v>0</v>
      </c>
      <c r="G12" s="50">
        <v>0</v>
      </c>
    </row>
    <row r="13" spans="1:7" ht="38.25" x14ac:dyDescent="0.25">
      <c r="A13" s="51" t="s">
        <v>26</v>
      </c>
      <c r="B13" s="52" t="s">
        <v>79</v>
      </c>
      <c r="C13" s="49"/>
      <c r="D13" s="50">
        <f>SUM(E13:F13)</f>
        <v>0</v>
      </c>
      <c r="E13" s="50">
        <v>0</v>
      </c>
      <c r="F13" s="50">
        <v>0</v>
      </c>
      <c r="G13" s="50">
        <v>0</v>
      </c>
    </row>
    <row r="14" spans="1:7" ht="25.5" x14ac:dyDescent="0.25">
      <c r="A14" s="130" t="s">
        <v>29</v>
      </c>
      <c r="B14" s="126" t="s">
        <v>185</v>
      </c>
      <c r="C14" s="49" t="s">
        <v>186</v>
      </c>
      <c r="D14" s="50">
        <f>SUM(E14:F14)</f>
        <v>170</v>
      </c>
      <c r="E14" s="50">
        <v>0</v>
      </c>
      <c r="F14" s="136">
        <v>170</v>
      </c>
      <c r="G14" s="50">
        <v>168.8</v>
      </c>
    </row>
    <row r="15" spans="1:7" x14ac:dyDescent="0.25">
      <c r="A15" s="130" t="s">
        <v>130</v>
      </c>
      <c r="B15" s="126" t="s">
        <v>81</v>
      </c>
      <c r="C15" s="49"/>
      <c r="D15" s="50">
        <f>E15+F15</f>
        <v>0</v>
      </c>
      <c r="E15" s="53">
        <v>0</v>
      </c>
      <c r="F15" s="54">
        <v>0</v>
      </c>
      <c r="G15" s="50">
        <v>0</v>
      </c>
    </row>
    <row r="16" spans="1:7" ht="38.25" x14ac:dyDescent="0.25">
      <c r="A16" s="55" t="s">
        <v>31</v>
      </c>
      <c r="B16" s="56" t="s">
        <v>82</v>
      </c>
      <c r="C16" s="49"/>
      <c r="D16" s="57">
        <f>SUM(E16:F16)</f>
        <v>0</v>
      </c>
      <c r="E16" s="57">
        <f>SUM(E17:E18)</f>
        <v>0</v>
      </c>
      <c r="F16" s="57">
        <f>SUM(F17:F20)</f>
        <v>0</v>
      </c>
      <c r="G16" s="57">
        <f>SUM(G17:G20)</f>
        <v>0</v>
      </c>
    </row>
    <row r="17" spans="1:8" ht="38.25" x14ac:dyDescent="0.25">
      <c r="A17" s="127" t="s">
        <v>32</v>
      </c>
      <c r="B17" s="141" t="s">
        <v>33</v>
      </c>
      <c r="C17" s="49"/>
      <c r="D17" s="50">
        <f>E17+F17</f>
        <v>0</v>
      </c>
      <c r="E17" s="50">
        <v>0</v>
      </c>
      <c r="F17" s="50">
        <v>0</v>
      </c>
      <c r="G17" s="50">
        <v>0</v>
      </c>
    </row>
    <row r="18" spans="1:8" ht="38.25" x14ac:dyDescent="0.25">
      <c r="A18" s="128" t="s">
        <v>34</v>
      </c>
      <c r="B18" s="126" t="s">
        <v>86</v>
      </c>
      <c r="C18" s="49"/>
      <c r="D18" s="50">
        <f t="shared" ref="D18:D20" si="0">E18+F18</f>
        <v>0</v>
      </c>
      <c r="E18" s="50">
        <v>0</v>
      </c>
      <c r="F18" s="50">
        <v>0</v>
      </c>
      <c r="G18" s="50">
        <v>0</v>
      </c>
    </row>
    <row r="19" spans="1:8" ht="38.25" x14ac:dyDescent="0.25">
      <c r="A19" s="128" t="s">
        <v>39</v>
      </c>
      <c r="B19" s="125" t="s">
        <v>173</v>
      </c>
      <c r="C19" s="115"/>
      <c r="D19" s="50">
        <f t="shared" si="0"/>
        <v>0</v>
      </c>
      <c r="E19" s="50">
        <v>0</v>
      </c>
      <c r="F19" s="50">
        <v>0</v>
      </c>
      <c r="G19" s="50">
        <v>0</v>
      </c>
      <c r="H19" s="58"/>
    </row>
    <row r="20" spans="1:8" ht="25.5" x14ac:dyDescent="0.25">
      <c r="A20" s="132" t="s">
        <v>41</v>
      </c>
      <c r="B20" s="59" t="s">
        <v>87</v>
      </c>
      <c r="C20" s="60"/>
      <c r="D20" s="50">
        <f t="shared" si="0"/>
        <v>0</v>
      </c>
      <c r="E20" s="50">
        <v>0</v>
      </c>
      <c r="F20" s="50">
        <v>0</v>
      </c>
      <c r="G20" s="50">
        <v>0</v>
      </c>
    </row>
    <row r="21" spans="1:8" x14ac:dyDescent="0.25">
      <c r="A21" s="55" t="s">
        <v>210</v>
      </c>
      <c r="B21" s="146" t="s">
        <v>212</v>
      </c>
      <c r="C21" s="49"/>
      <c r="D21" s="57">
        <f>SUM(E21:F21)</f>
        <v>5713.2</v>
      </c>
      <c r="E21" s="57">
        <f>E22+E35</f>
        <v>0</v>
      </c>
      <c r="F21" s="57">
        <f>F22+F35+F23+F24+F25+F26+F27+F28+F29+F30+F31+F32+F33+F34</f>
        <v>5713.2</v>
      </c>
      <c r="G21" s="57">
        <f>G22+G35</f>
        <v>0</v>
      </c>
    </row>
    <row r="22" spans="1:8" ht="25.5" x14ac:dyDescent="0.25">
      <c r="A22" s="189" t="s">
        <v>211</v>
      </c>
      <c r="B22" s="241" t="s">
        <v>232</v>
      </c>
      <c r="C22" s="49" t="s">
        <v>218</v>
      </c>
      <c r="D22" s="50">
        <f>E22+F22</f>
        <v>202</v>
      </c>
      <c r="E22" s="50">
        <v>0</v>
      </c>
      <c r="F22" s="50">
        <v>202</v>
      </c>
      <c r="G22" s="50">
        <v>0</v>
      </c>
    </row>
    <row r="23" spans="1:8" s="48" customFormat="1" ht="25.5" x14ac:dyDescent="0.2">
      <c r="A23" s="190"/>
      <c r="B23" s="242"/>
      <c r="C23" s="145" t="s">
        <v>219</v>
      </c>
      <c r="D23" s="50">
        <f t="shared" ref="D23:D34" si="1">E23+F23</f>
        <v>424</v>
      </c>
      <c r="E23" s="50">
        <v>0</v>
      </c>
      <c r="F23" s="53">
        <v>424</v>
      </c>
      <c r="G23" s="53"/>
    </row>
    <row r="24" spans="1:8" s="48" customFormat="1" ht="12.75" x14ac:dyDescent="0.2">
      <c r="A24" s="190"/>
      <c r="B24" s="242"/>
      <c r="C24" s="145" t="s">
        <v>220</v>
      </c>
      <c r="D24" s="50">
        <f t="shared" si="1"/>
        <v>420</v>
      </c>
      <c r="E24" s="50">
        <v>0</v>
      </c>
      <c r="F24" s="53">
        <v>420</v>
      </c>
      <c r="G24" s="53">
        <v>0</v>
      </c>
    </row>
    <row r="25" spans="1:8" s="48" customFormat="1" ht="25.5" x14ac:dyDescent="0.2">
      <c r="A25" s="190"/>
      <c r="B25" s="242"/>
      <c r="C25" s="145" t="s">
        <v>221</v>
      </c>
      <c r="D25" s="50">
        <f t="shared" si="1"/>
        <v>544</v>
      </c>
      <c r="E25" s="50">
        <v>0</v>
      </c>
      <c r="F25" s="53">
        <v>544</v>
      </c>
      <c r="G25" s="53"/>
    </row>
    <row r="26" spans="1:8" s="48" customFormat="1" ht="25.5" x14ac:dyDescent="0.2">
      <c r="A26" s="190"/>
      <c r="B26" s="242"/>
      <c r="C26" s="145" t="s">
        <v>222</v>
      </c>
      <c r="D26" s="50">
        <f t="shared" si="1"/>
        <v>80</v>
      </c>
      <c r="E26" s="50">
        <v>0</v>
      </c>
      <c r="F26" s="53">
        <v>80</v>
      </c>
      <c r="G26" s="53">
        <v>0</v>
      </c>
    </row>
    <row r="27" spans="1:8" s="48" customFormat="1" ht="25.5" x14ac:dyDescent="0.2">
      <c r="A27" s="190"/>
      <c r="B27" s="242"/>
      <c r="C27" s="145" t="s">
        <v>223</v>
      </c>
      <c r="D27" s="50">
        <f t="shared" si="1"/>
        <v>1000</v>
      </c>
      <c r="E27" s="50">
        <v>0</v>
      </c>
      <c r="F27" s="53">
        <v>1000</v>
      </c>
      <c r="G27" s="53"/>
    </row>
    <row r="28" spans="1:8" s="48" customFormat="1" ht="12.75" x14ac:dyDescent="0.2">
      <c r="A28" s="190"/>
      <c r="B28" s="242"/>
      <c r="C28" s="145" t="s">
        <v>224</v>
      </c>
      <c r="D28" s="50">
        <f t="shared" si="1"/>
        <v>474</v>
      </c>
      <c r="E28" s="50">
        <v>0</v>
      </c>
      <c r="F28" s="53">
        <v>474</v>
      </c>
      <c r="G28" s="53">
        <v>0</v>
      </c>
    </row>
    <row r="29" spans="1:8" s="48" customFormat="1" ht="12.75" x14ac:dyDescent="0.2">
      <c r="A29" s="190"/>
      <c r="B29" s="242"/>
      <c r="C29" s="145" t="s">
        <v>225</v>
      </c>
      <c r="D29" s="50">
        <f t="shared" si="1"/>
        <v>350</v>
      </c>
      <c r="E29" s="50">
        <v>0</v>
      </c>
      <c r="F29" s="53">
        <v>350</v>
      </c>
      <c r="G29" s="53">
        <v>0</v>
      </c>
    </row>
    <row r="30" spans="1:8" s="48" customFormat="1" ht="12.75" x14ac:dyDescent="0.2">
      <c r="A30" s="190"/>
      <c r="B30" s="242"/>
      <c r="C30" s="145" t="s">
        <v>226</v>
      </c>
      <c r="D30" s="50">
        <f t="shared" si="1"/>
        <v>110</v>
      </c>
      <c r="E30" s="50">
        <v>0</v>
      </c>
      <c r="F30" s="53">
        <v>110</v>
      </c>
      <c r="G30" s="53"/>
    </row>
    <row r="31" spans="1:8" s="48" customFormat="1" ht="25.5" x14ac:dyDescent="0.2">
      <c r="A31" s="190"/>
      <c r="B31" s="242"/>
      <c r="C31" s="145" t="s">
        <v>227</v>
      </c>
      <c r="D31" s="50">
        <f t="shared" si="1"/>
        <v>70</v>
      </c>
      <c r="E31" s="50">
        <v>0</v>
      </c>
      <c r="F31" s="53">
        <v>70</v>
      </c>
      <c r="G31" s="53">
        <v>0</v>
      </c>
    </row>
    <row r="32" spans="1:8" s="48" customFormat="1" ht="25.5" x14ac:dyDescent="0.2">
      <c r="A32" s="190"/>
      <c r="B32" s="242"/>
      <c r="C32" s="145" t="s">
        <v>228</v>
      </c>
      <c r="D32" s="50">
        <f t="shared" si="1"/>
        <v>1005</v>
      </c>
      <c r="E32" s="50">
        <v>0</v>
      </c>
      <c r="F32" s="53">
        <v>1005</v>
      </c>
      <c r="G32" s="53"/>
    </row>
    <row r="33" spans="1:7" s="48" customFormat="1" ht="25.5" x14ac:dyDescent="0.2">
      <c r="A33" s="190"/>
      <c r="B33" s="242"/>
      <c r="C33" s="145" t="s">
        <v>229</v>
      </c>
      <c r="D33" s="50">
        <f t="shared" si="1"/>
        <v>193</v>
      </c>
      <c r="E33" s="50">
        <v>0</v>
      </c>
      <c r="F33" s="53">
        <v>193</v>
      </c>
      <c r="G33" s="53">
        <v>0</v>
      </c>
    </row>
    <row r="34" spans="1:7" s="48" customFormat="1" ht="12.75" x14ac:dyDescent="0.2">
      <c r="A34" s="229"/>
      <c r="B34" s="243"/>
      <c r="C34" s="145" t="s">
        <v>230</v>
      </c>
      <c r="D34" s="50">
        <f t="shared" si="1"/>
        <v>200</v>
      </c>
      <c r="E34" s="50">
        <v>0</v>
      </c>
      <c r="F34" s="53">
        <v>200</v>
      </c>
      <c r="G34" s="53"/>
    </row>
    <row r="35" spans="1:7" ht="63.75" x14ac:dyDescent="0.25">
      <c r="A35" s="144" t="s">
        <v>213</v>
      </c>
      <c r="B35" s="147" t="s">
        <v>233</v>
      </c>
      <c r="C35" s="49" t="s">
        <v>231</v>
      </c>
      <c r="D35" s="50">
        <f>E35+F35</f>
        <v>641.20000000000005</v>
      </c>
      <c r="E35" s="50">
        <v>0</v>
      </c>
      <c r="F35" s="50">
        <v>641.20000000000005</v>
      </c>
      <c r="G35" s="50">
        <v>0</v>
      </c>
    </row>
    <row r="36" spans="1:7" x14ac:dyDescent="0.25">
      <c r="A36" s="226" t="s">
        <v>88</v>
      </c>
      <c r="B36" s="226"/>
      <c r="C36" s="226"/>
      <c r="D36" s="61">
        <f>D21+D16+D11</f>
        <v>5883.2</v>
      </c>
      <c r="E36" s="61">
        <f>E21+E16+E11</f>
        <v>0</v>
      </c>
      <c r="F36" s="61">
        <f>F21+F16+F11</f>
        <v>5883.2</v>
      </c>
      <c r="G36" s="61">
        <f>G21+G16+G11</f>
        <v>168.8</v>
      </c>
    </row>
    <row r="37" spans="1:7" x14ac:dyDescent="0.25">
      <c r="A37" s="244" t="s">
        <v>89</v>
      </c>
      <c r="B37" s="245"/>
      <c r="C37" s="245"/>
      <c r="D37" s="245"/>
      <c r="E37" s="245"/>
      <c r="F37" s="245"/>
      <c r="G37" s="246"/>
    </row>
    <row r="38" spans="1:7" s="48" customFormat="1" ht="38.25" x14ac:dyDescent="0.2">
      <c r="A38" s="46">
        <v>1</v>
      </c>
      <c r="B38" s="133" t="s">
        <v>90</v>
      </c>
      <c r="C38" s="46"/>
      <c r="D38" s="62">
        <f t="shared" ref="D38:E38" si="2">SUM(D39:D55)</f>
        <v>9587.1999999999989</v>
      </c>
      <c r="E38" s="62">
        <f t="shared" si="2"/>
        <v>0</v>
      </c>
      <c r="F38" s="62">
        <f>SUM(F39:F55)</f>
        <v>9587.1999999999989</v>
      </c>
      <c r="G38" s="62">
        <f>SUM(G39:G50)</f>
        <v>0</v>
      </c>
    </row>
    <row r="39" spans="1:7" s="48" customFormat="1" ht="51" x14ac:dyDescent="0.2">
      <c r="A39" s="213" t="s">
        <v>21</v>
      </c>
      <c r="B39" s="204" t="s">
        <v>45</v>
      </c>
      <c r="C39" s="52" t="s">
        <v>208</v>
      </c>
      <c r="D39" s="53">
        <f>SUM(E39:F39)</f>
        <v>884.8</v>
      </c>
      <c r="E39" s="53">
        <v>0</v>
      </c>
      <c r="F39" s="53">
        <v>884.8</v>
      </c>
      <c r="G39" s="53">
        <v>0</v>
      </c>
    </row>
    <row r="40" spans="1:7" s="48" customFormat="1" ht="25.5" x14ac:dyDescent="0.2">
      <c r="A40" s="228"/>
      <c r="B40" s="205"/>
      <c r="C40" s="52" t="s">
        <v>209</v>
      </c>
      <c r="D40" s="53">
        <f t="shared" ref="D40:D49" si="3">SUM(E40:F40)</f>
        <v>150.30000000000001</v>
      </c>
      <c r="E40" s="53">
        <v>0</v>
      </c>
      <c r="F40" s="53">
        <v>150.30000000000001</v>
      </c>
      <c r="G40" s="53"/>
    </row>
    <row r="41" spans="1:7" s="48" customFormat="1" ht="12.75" x14ac:dyDescent="0.2">
      <c r="A41" s="228"/>
      <c r="B41" s="205"/>
      <c r="C41" s="52" t="s">
        <v>198</v>
      </c>
      <c r="D41" s="53">
        <f t="shared" si="3"/>
        <v>252.8</v>
      </c>
      <c r="E41" s="53">
        <v>0</v>
      </c>
      <c r="F41" s="53">
        <v>252.8</v>
      </c>
      <c r="G41" s="53"/>
    </row>
    <row r="42" spans="1:7" s="48" customFormat="1" ht="12.75" x14ac:dyDescent="0.2">
      <c r="A42" s="228"/>
      <c r="B42" s="205"/>
      <c r="C42" s="52" t="s">
        <v>199</v>
      </c>
      <c r="D42" s="53">
        <f t="shared" si="3"/>
        <v>323.60000000000002</v>
      </c>
      <c r="E42" s="53">
        <v>0</v>
      </c>
      <c r="F42" s="53">
        <v>323.60000000000002</v>
      </c>
      <c r="G42" s="53"/>
    </row>
    <row r="43" spans="1:7" s="48" customFormat="1" ht="25.5" x14ac:dyDescent="0.2">
      <c r="A43" s="228"/>
      <c r="B43" s="205"/>
      <c r="C43" s="52" t="s">
        <v>200</v>
      </c>
      <c r="D43" s="53">
        <f t="shared" si="3"/>
        <v>139.4</v>
      </c>
      <c r="E43" s="53">
        <v>0</v>
      </c>
      <c r="F43" s="53">
        <v>139.4</v>
      </c>
      <c r="G43" s="53"/>
    </row>
    <row r="44" spans="1:7" s="48" customFormat="1" ht="25.5" x14ac:dyDescent="0.2">
      <c r="A44" s="228"/>
      <c r="B44" s="205"/>
      <c r="C44" s="52" t="s">
        <v>201</v>
      </c>
      <c r="D44" s="53">
        <f t="shared" si="3"/>
        <v>812.1</v>
      </c>
      <c r="E44" s="53">
        <v>0</v>
      </c>
      <c r="F44" s="53">
        <v>812.1</v>
      </c>
      <c r="G44" s="53"/>
    </row>
    <row r="45" spans="1:7" s="48" customFormat="1" ht="25.5" x14ac:dyDescent="0.2">
      <c r="A45" s="228"/>
      <c r="B45" s="205"/>
      <c r="C45" s="52" t="s">
        <v>202</v>
      </c>
      <c r="D45" s="53">
        <f t="shared" si="3"/>
        <v>422.5</v>
      </c>
      <c r="E45" s="53">
        <v>0</v>
      </c>
      <c r="F45" s="53">
        <v>422.5</v>
      </c>
      <c r="G45" s="53"/>
    </row>
    <row r="46" spans="1:7" s="48" customFormat="1" ht="12.75" x14ac:dyDescent="0.2">
      <c r="A46" s="228"/>
      <c r="B46" s="205"/>
      <c r="C46" s="52" t="s">
        <v>203</v>
      </c>
      <c r="D46" s="53">
        <f t="shared" si="3"/>
        <v>214.2</v>
      </c>
      <c r="E46" s="53">
        <v>0</v>
      </c>
      <c r="F46" s="53">
        <v>214.2</v>
      </c>
      <c r="G46" s="53"/>
    </row>
    <row r="47" spans="1:7" s="48" customFormat="1" ht="25.5" x14ac:dyDescent="0.2">
      <c r="A47" s="228"/>
      <c r="B47" s="205"/>
      <c r="C47" s="52" t="s">
        <v>204</v>
      </c>
      <c r="D47" s="53">
        <f t="shared" si="3"/>
        <v>102.8</v>
      </c>
      <c r="E47" s="53">
        <v>0</v>
      </c>
      <c r="F47" s="53">
        <v>102.8</v>
      </c>
      <c r="G47" s="53"/>
    </row>
    <row r="48" spans="1:7" s="48" customFormat="1" ht="25.5" x14ac:dyDescent="0.2">
      <c r="A48" s="228"/>
      <c r="B48" s="205"/>
      <c r="C48" s="52" t="s">
        <v>205</v>
      </c>
      <c r="D48" s="53">
        <f t="shared" si="3"/>
        <v>94.7</v>
      </c>
      <c r="E48" s="53">
        <v>0</v>
      </c>
      <c r="F48" s="53">
        <v>94.7</v>
      </c>
      <c r="G48" s="53"/>
    </row>
    <row r="49" spans="1:13" s="48" customFormat="1" ht="12.75" x14ac:dyDescent="0.2">
      <c r="A49" s="214"/>
      <c r="B49" s="215"/>
      <c r="C49" s="52" t="s">
        <v>206</v>
      </c>
      <c r="D49" s="53">
        <f t="shared" si="3"/>
        <v>537.6</v>
      </c>
      <c r="E49" s="53">
        <v>0</v>
      </c>
      <c r="F49" s="53">
        <v>537.6</v>
      </c>
      <c r="G49" s="53"/>
    </row>
    <row r="50" spans="1:13" s="48" customFormat="1" ht="51" x14ac:dyDescent="0.2">
      <c r="A50" s="130" t="s">
        <v>26</v>
      </c>
      <c r="B50" s="126" t="s">
        <v>91</v>
      </c>
      <c r="C50" s="52"/>
      <c r="D50" s="53">
        <f>SUM(E50:F50)</f>
        <v>0</v>
      </c>
      <c r="E50" s="53">
        <v>0</v>
      </c>
      <c r="F50" s="53">
        <v>0</v>
      </c>
      <c r="G50" s="53">
        <v>0</v>
      </c>
    </row>
    <row r="51" spans="1:13" s="48" customFormat="1" ht="63.75" x14ac:dyDescent="0.2">
      <c r="A51" s="63" t="s">
        <v>29</v>
      </c>
      <c r="B51" s="59" t="s">
        <v>49</v>
      </c>
      <c r="C51" s="59"/>
      <c r="D51" s="53">
        <f t="shared" ref="D51:D52" si="4">SUM(E51:F51)</f>
        <v>0</v>
      </c>
      <c r="E51" s="64">
        <v>0</v>
      </c>
      <c r="F51" s="64">
        <v>0</v>
      </c>
      <c r="G51" s="64">
        <v>0</v>
      </c>
    </row>
    <row r="52" spans="1:13" s="48" customFormat="1" ht="38.25" x14ac:dyDescent="0.2">
      <c r="A52" s="131" t="s">
        <v>130</v>
      </c>
      <c r="B52" s="129" t="s">
        <v>131</v>
      </c>
      <c r="C52" s="129" t="s">
        <v>170</v>
      </c>
      <c r="D52" s="53">
        <f t="shared" si="4"/>
        <v>4695.2</v>
      </c>
      <c r="E52" s="53">
        <v>0</v>
      </c>
      <c r="F52" s="53">
        <v>4695.2</v>
      </c>
      <c r="G52" s="53">
        <v>0</v>
      </c>
    </row>
    <row r="53" spans="1:13" s="48" customFormat="1" ht="32.25" customHeight="1" x14ac:dyDescent="0.2">
      <c r="A53" s="213" t="s">
        <v>214</v>
      </c>
      <c r="B53" s="241" t="s">
        <v>236</v>
      </c>
      <c r="C53" s="145" t="s">
        <v>215</v>
      </c>
      <c r="D53" s="53">
        <f t="shared" ref="D53:D54" si="5">SUM(E53:F53)</f>
        <v>237.5</v>
      </c>
      <c r="E53" s="53">
        <v>0</v>
      </c>
      <c r="F53" s="53">
        <v>237.5</v>
      </c>
      <c r="G53" s="53">
        <v>0</v>
      </c>
    </row>
    <row r="54" spans="1:13" s="48" customFormat="1" ht="25.5" x14ac:dyDescent="0.2">
      <c r="A54" s="228"/>
      <c r="B54" s="242"/>
      <c r="C54" s="145" t="s">
        <v>217</v>
      </c>
      <c r="D54" s="53">
        <f t="shared" si="5"/>
        <v>280.8</v>
      </c>
      <c r="E54" s="53">
        <v>0</v>
      </c>
      <c r="F54" s="53">
        <v>280.8</v>
      </c>
      <c r="G54" s="53"/>
    </row>
    <row r="55" spans="1:13" s="48" customFormat="1" ht="25.5" x14ac:dyDescent="0.2">
      <c r="A55" s="214"/>
      <c r="B55" s="243"/>
      <c r="C55" s="145" t="s">
        <v>216</v>
      </c>
      <c r="D55" s="53">
        <f t="shared" ref="D55" si="6">SUM(E55:F55)</f>
        <v>438.9</v>
      </c>
      <c r="E55" s="53">
        <v>0</v>
      </c>
      <c r="F55" s="53">
        <v>438.9</v>
      </c>
      <c r="G55" s="53">
        <v>0</v>
      </c>
    </row>
    <row r="56" spans="1:13" x14ac:dyDescent="0.25">
      <c r="A56" s="216" t="s">
        <v>88</v>
      </c>
      <c r="B56" s="216"/>
      <c r="C56" s="216"/>
      <c r="D56" s="65">
        <f t="shared" ref="D56:E56" si="7">D38</f>
        <v>9587.1999999999989</v>
      </c>
      <c r="E56" s="65">
        <f t="shared" si="7"/>
        <v>0</v>
      </c>
      <c r="F56" s="65">
        <f>F38</f>
        <v>9587.1999999999989</v>
      </c>
      <c r="G56" s="65">
        <f>G38</f>
        <v>0</v>
      </c>
    </row>
    <row r="57" spans="1:13" ht="15.75" x14ac:dyDescent="0.25">
      <c r="A57" s="217" t="s">
        <v>92</v>
      </c>
      <c r="B57" s="218"/>
      <c r="C57" s="218"/>
      <c r="D57" s="218"/>
      <c r="E57" s="218"/>
      <c r="F57" s="218"/>
      <c r="G57" s="45"/>
    </row>
    <row r="58" spans="1:13" ht="39.75" customHeight="1" x14ac:dyDescent="0.25">
      <c r="A58" s="66">
        <v>1</v>
      </c>
      <c r="B58" s="67" t="s">
        <v>93</v>
      </c>
      <c r="C58" s="68"/>
      <c r="D58" s="69">
        <f>SUM(D59:D61)</f>
        <v>0</v>
      </c>
      <c r="E58" s="69">
        <f>SUM(E59:E60)</f>
        <v>0</v>
      </c>
      <c r="F58" s="69">
        <f>SUM(F59:F61)</f>
        <v>0</v>
      </c>
      <c r="G58" s="69">
        <f>SUM(G59:G60)</f>
        <v>0</v>
      </c>
    </row>
    <row r="59" spans="1:13" ht="51" x14ac:dyDescent="0.25">
      <c r="A59" s="134" t="s">
        <v>21</v>
      </c>
      <c r="B59" s="135" t="s">
        <v>135</v>
      </c>
      <c r="C59" s="70"/>
      <c r="D59" s="71">
        <f>SUM(E59:F59)</f>
        <v>0</v>
      </c>
      <c r="E59" s="72">
        <v>0</v>
      </c>
      <c r="F59" s="71">
        <v>0</v>
      </c>
      <c r="G59" s="71">
        <v>0</v>
      </c>
    </row>
    <row r="60" spans="1:13" ht="38.25" customHeight="1" x14ac:dyDescent="0.25">
      <c r="A60" s="134" t="s">
        <v>26</v>
      </c>
      <c r="B60" s="75" t="s">
        <v>52</v>
      </c>
      <c r="C60" s="79"/>
      <c r="D60" s="71">
        <f>SUM(E60:F60)</f>
        <v>0</v>
      </c>
      <c r="E60" s="72">
        <v>0</v>
      </c>
      <c r="F60" s="71">
        <v>0</v>
      </c>
      <c r="G60" s="71">
        <v>0</v>
      </c>
      <c r="I60" s="73"/>
      <c r="J60" s="73"/>
      <c r="K60" s="73"/>
      <c r="L60" s="73"/>
      <c r="M60" s="73"/>
    </row>
    <row r="61" spans="1:13" ht="25.5" x14ac:dyDescent="0.25">
      <c r="A61" s="134" t="s">
        <v>29</v>
      </c>
      <c r="B61" s="80" t="s">
        <v>123</v>
      </c>
      <c r="C61" s="79"/>
      <c r="D61" s="71">
        <f>SUM(E61:F61)</f>
        <v>0</v>
      </c>
      <c r="E61" s="72">
        <v>0</v>
      </c>
      <c r="F61" s="71">
        <v>0</v>
      </c>
      <c r="G61" s="71">
        <v>0</v>
      </c>
      <c r="I61" s="73"/>
      <c r="J61" s="73"/>
      <c r="K61" s="73"/>
      <c r="L61" s="73"/>
      <c r="M61" s="73"/>
    </row>
    <row r="62" spans="1:13" x14ac:dyDescent="0.25">
      <c r="A62" s="231" t="s">
        <v>94</v>
      </c>
      <c r="B62" s="232"/>
      <c r="C62" s="233"/>
      <c r="D62" s="69">
        <f>E62+F62</f>
        <v>0</v>
      </c>
      <c r="E62" s="74">
        <f>E58</f>
        <v>0</v>
      </c>
      <c r="F62" s="74">
        <f>F58</f>
        <v>0</v>
      </c>
      <c r="G62" s="74">
        <f>G58</f>
        <v>0</v>
      </c>
    </row>
    <row r="63" spans="1:13" ht="15.75" x14ac:dyDescent="0.25">
      <c r="A63" s="217" t="s">
        <v>96</v>
      </c>
      <c r="B63" s="218"/>
      <c r="C63" s="218"/>
      <c r="D63" s="218"/>
      <c r="E63" s="218"/>
      <c r="F63" s="218"/>
      <c r="G63" s="45"/>
    </row>
    <row r="64" spans="1:13" ht="25.5" x14ac:dyDescent="0.25">
      <c r="A64" s="66">
        <v>1</v>
      </c>
      <c r="B64" s="67" t="s">
        <v>97</v>
      </c>
      <c r="C64" s="68"/>
      <c r="D64" s="69">
        <f>SUM(D65:D66)</f>
        <v>0</v>
      </c>
      <c r="E64" s="69">
        <f>SUM(E65:E66)</f>
        <v>0</v>
      </c>
      <c r="F64" s="69">
        <f>SUM(F65:F66)</f>
        <v>0</v>
      </c>
      <c r="G64" s="69">
        <f ca="1">SUM(G65:G73)</f>
        <v>0</v>
      </c>
    </row>
    <row r="65" spans="1:7" ht="25.5" x14ac:dyDescent="0.25">
      <c r="A65" s="134" t="s">
        <v>21</v>
      </c>
      <c r="B65" s="135" t="s">
        <v>119</v>
      </c>
      <c r="C65" s="70"/>
      <c r="D65" s="71">
        <f>SUM(E65:F65)</f>
        <v>0</v>
      </c>
      <c r="E65" s="72">
        <v>0</v>
      </c>
      <c r="F65" s="71">
        <v>0</v>
      </c>
      <c r="G65" s="71">
        <v>0</v>
      </c>
    </row>
    <row r="66" spans="1:7" ht="27.75" customHeight="1" x14ac:dyDescent="0.25">
      <c r="A66" s="134" t="s">
        <v>26</v>
      </c>
      <c r="B66" s="135" t="s">
        <v>98</v>
      </c>
      <c r="C66" s="70"/>
      <c r="D66" s="71">
        <f>SUM(E66:F66)</f>
        <v>0</v>
      </c>
      <c r="E66" s="72">
        <v>0</v>
      </c>
      <c r="F66" s="71">
        <v>0</v>
      </c>
      <c r="G66" s="71">
        <v>0</v>
      </c>
    </row>
    <row r="67" spans="1:7" ht="38.25" x14ac:dyDescent="0.25">
      <c r="A67" s="66">
        <v>2</v>
      </c>
      <c r="B67" s="67" t="s">
        <v>100</v>
      </c>
      <c r="C67" s="68"/>
      <c r="D67" s="69">
        <f>D68+D70+D71+D69</f>
        <v>6057.2</v>
      </c>
      <c r="E67" s="69">
        <f t="shared" ref="E67:F67" si="8">E68+E70+E71+E69</f>
        <v>0</v>
      </c>
      <c r="F67" s="69">
        <f t="shared" si="8"/>
        <v>6057.2</v>
      </c>
      <c r="G67" s="69">
        <f t="shared" ref="G67" si="9">G68+G70+G71</f>
        <v>0</v>
      </c>
    </row>
    <row r="68" spans="1:7" ht="77.25" customHeight="1" x14ac:dyDescent="0.25">
      <c r="A68" s="134" t="s">
        <v>32</v>
      </c>
      <c r="B68" s="135" t="s">
        <v>105</v>
      </c>
      <c r="C68" s="70" t="s">
        <v>189</v>
      </c>
      <c r="D68" s="71">
        <f>SUM(E68:F68)</f>
        <v>3110</v>
      </c>
      <c r="E68" s="72">
        <v>0</v>
      </c>
      <c r="F68" s="71">
        <v>3110</v>
      </c>
      <c r="G68" s="71">
        <v>0</v>
      </c>
    </row>
    <row r="69" spans="1:7" ht="25.5" x14ac:dyDescent="0.25">
      <c r="A69" s="139" t="s">
        <v>34</v>
      </c>
      <c r="B69" s="140" t="s">
        <v>121</v>
      </c>
      <c r="C69" s="70"/>
      <c r="D69" s="71">
        <f>E69+F69</f>
        <v>0</v>
      </c>
      <c r="E69" s="72">
        <v>0</v>
      </c>
      <c r="F69" s="71">
        <v>0</v>
      </c>
      <c r="G69" s="71"/>
    </row>
    <row r="70" spans="1:7" x14ac:dyDescent="0.25">
      <c r="A70" s="134" t="s">
        <v>39</v>
      </c>
      <c r="B70" s="135" t="s">
        <v>58</v>
      </c>
      <c r="C70" s="70" t="s">
        <v>101</v>
      </c>
      <c r="D70" s="71">
        <f>SUM(E70:F70)</f>
        <v>97.2</v>
      </c>
      <c r="E70" s="72">
        <v>0</v>
      </c>
      <c r="F70" s="71">
        <v>97.2</v>
      </c>
      <c r="G70" s="71">
        <v>0</v>
      </c>
    </row>
    <row r="71" spans="1:7" ht="25.5" x14ac:dyDescent="0.25">
      <c r="A71" s="114" t="s">
        <v>41</v>
      </c>
      <c r="B71" s="113" t="s">
        <v>151</v>
      </c>
      <c r="C71" s="79"/>
      <c r="D71" s="71">
        <f>E71+F71</f>
        <v>2850</v>
      </c>
      <c r="E71" s="72">
        <v>0</v>
      </c>
      <c r="F71" s="71">
        <v>2850</v>
      </c>
      <c r="G71" s="71"/>
    </row>
    <row r="72" spans="1:7" x14ac:dyDescent="0.25">
      <c r="A72" s="231" t="s">
        <v>94</v>
      </c>
      <c r="B72" s="232"/>
      <c r="C72" s="233"/>
      <c r="D72" s="69">
        <f t="shared" ref="D72:E72" si="10">D67+D64</f>
        <v>6057.2</v>
      </c>
      <c r="E72" s="74">
        <f t="shared" si="10"/>
        <v>0</v>
      </c>
      <c r="F72" s="74">
        <f>F67+F64</f>
        <v>6057.2</v>
      </c>
      <c r="G72" s="74">
        <f ca="1">G67+G64</f>
        <v>0</v>
      </c>
    </row>
    <row r="73" spans="1:7" ht="18.75" x14ac:dyDescent="0.25">
      <c r="A73" s="230" t="s">
        <v>95</v>
      </c>
      <c r="B73" s="230"/>
      <c r="C73" s="230"/>
      <c r="D73" s="65">
        <f t="shared" ref="D73:E73" si="11">D56+D36+D62+D72</f>
        <v>21527.599999999999</v>
      </c>
      <c r="E73" s="65">
        <f t="shared" si="11"/>
        <v>0</v>
      </c>
      <c r="F73" s="65">
        <f>F56+F36+F62+F72</f>
        <v>21527.599999999999</v>
      </c>
    </row>
  </sheetData>
  <mergeCells count="25">
    <mergeCell ref="B22:B34"/>
    <mergeCell ref="A22:A34"/>
    <mergeCell ref="A37:G37"/>
    <mergeCell ref="A36:C36"/>
    <mergeCell ref="B53:B55"/>
    <mergeCell ref="A53:A55"/>
    <mergeCell ref="B39:B49"/>
    <mergeCell ref="A39:A49"/>
    <mergeCell ref="A73:C73"/>
    <mergeCell ref="A56:C56"/>
    <mergeCell ref="A57:F57"/>
    <mergeCell ref="A62:C62"/>
    <mergeCell ref="A63:F63"/>
    <mergeCell ref="A72:C72"/>
    <mergeCell ref="A10:F10"/>
    <mergeCell ref="A1:F1"/>
    <mergeCell ref="A3:F3"/>
    <mergeCell ref="A4:F4"/>
    <mergeCell ref="A5:F5"/>
    <mergeCell ref="A6:F6"/>
    <mergeCell ref="A7:A8"/>
    <mergeCell ref="B7:B8"/>
    <mergeCell ref="C7:C8"/>
    <mergeCell ref="D7:D8"/>
    <mergeCell ref="E7:F7"/>
  </mergeCells>
  <pageMargins left="0" right="0" top="0" bottom="0" header="0" footer="0"/>
  <pageSetup paperSize="9" scale="85" orientation="landscape" r:id="rId1"/>
  <rowBreaks count="2" manualBreakCount="2">
    <brk id="25" max="5" man="1"/>
    <brk id="4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ЖКХ</vt:lpstr>
      <vt:lpstr>2019</vt:lpstr>
      <vt:lpstr>2020</vt:lpstr>
      <vt:lpstr>2021</vt:lpstr>
      <vt:lpstr>'2019'!Заголовки_для_печати</vt:lpstr>
      <vt:lpstr>'2020'!Заголовки_для_печати</vt:lpstr>
      <vt:lpstr>'2021'!Заголовки_для_печати</vt:lpstr>
      <vt:lpstr>ЖКХ!Заголовки_для_печати</vt:lpstr>
      <vt:lpstr>'2019'!Область_печати</vt:lpstr>
      <vt:lpstr>'2020'!Область_печати</vt:lpstr>
      <vt:lpstr>'2021'!Область_печати</vt:lpstr>
      <vt:lpstr>ЖКХ!Область_печати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Efremova</dc:creator>
  <cp:lastModifiedBy>ZaitsevaN</cp:lastModifiedBy>
  <cp:lastPrinted>2022-01-24T12:54:20Z</cp:lastPrinted>
  <dcterms:created xsi:type="dcterms:W3CDTF">2018-11-08T06:35:03Z</dcterms:created>
  <dcterms:modified xsi:type="dcterms:W3CDTF">2022-01-24T12:56:43Z</dcterms:modified>
</cp:coreProperties>
</file>