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3250" windowHeight="11445"/>
  </bookViews>
  <sheets>
    <sheet name="Доходы" sheetId="8" r:id="rId1"/>
    <sheet name="Расходы" sheetId="9" r:id="rId2"/>
    <sheet name="Источники" sheetId="10" r:id="rId3"/>
    <sheet name="Прил.2-резервн.фонд" sheetId="5" r:id="rId4"/>
    <sheet name="Прил.3-дор.фонд" sheetId="6" r:id="rId5"/>
    <sheet name="Прил.4-отчет о числ." sheetId="7" r:id="rId6"/>
  </sheets>
  <definedNames>
    <definedName name="APPT" localSheetId="0">Доходы!$A$29</definedName>
    <definedName name="APPT" localSheetId="2">Источники!$A$23</definedName>
    <definedName name="APPT" localSheetId="1">Расходы!$A$21</definedName>
    <definedName name="FILE_NAME" localSheetId="0">Доходы!$H$8</definedName>
    <definedName name="FIO" localSheetId="0">Доходы!$D$29</definedName>
    <definedName name="FIO" localSheetId="1">Расходы!$D$21</definedName>
    <definedName name="FORM_CODE" localSheetId="0">Доходы!$H$10</definedName>
    <definedName name="LAST_CELL" localSheetId="0">Доходы!$F$147</definedName>
    <definedName name="LAST_CELL" localSheetId="2">Источники!#REF!</definedName>
    <definedName name="LAST_CELL" localSheetId="1">Расходы!$F$426</definedName>
    <definedName name="PARAMS" localSheetId="0">Доходы!#REF!</definedName>
    <definedName name="PERIOD" localSheetId="0">Доходы!$H$11</definedName>
    <definedName name="RANGE_NAMES" localSheetId="0">Доходы!$H$14</definedName>
    <definedName name="RBEGIN_1" localSheetId="0">Доходы!$A$24</definedName>
    <definedName name="RBEGIN_1" localSheetId="2">Источники!$A$12</definedName>
    <definedName name="RBEGIN_1" localSheetId="1">Расходы!$A$13</definedName>
    <definedName name="REG_DATE" localSheetId="0">Доходы!$H$9</definedName>
    <definedName name="REND_1" localSheetId="0">Доходы!$A$147</definedName>
    <definedName name="REND_1" localSheetId="2">Источники!$A$22</definedName>
    <definedName name="REND_1" localSheetId="1">Расходы!$A$427</definedName>
    <definedName name="S_520" localSheetId="2">Источники!$A$14</definedName>
    <definedName name="S_620" localSheetId="2">Источники!#REF!</definedName>
    <definedName name="S_700" localSheetId="2">Источники!$A$17</definedName>
    <definedName name="S_700A" localSheetId="2">Источники!$A$18</definedName>
    <definedName name="SIGN" localSheetId="0">Доходы!$A$28:$D$30</definedName>
    <definedName name="SIGN" localSheetId="2">Источники!$A$23:$D$23</definedName>
    <definedName name="SIGN" localSheetId="1">Расходы!$A$20:$D$22</definedName>
    <definedName name="SRC_CODE" localSheetId="0">Доходы!$H$13</definedName>
    <definedName name="SRC_KIND" localSheetId="0">Доходы!$H$12</definedName>
    <definedName name="_xlnm.Print_Titles" localSheetId="0">Доходы!$16:$23</definedName>
    <definedName name="_xlnm.Print_Titles" localSheetId="1">Расходы!$4:$12</definedName>
    <definedName name="_xlnm.Print_Area" localSheetId="4">'Прил.3-дор.фонд'!$A$7:$D$36</definedName>
  </definedNames>
  <calcPr calcId="145621"/>
</workbook>
</file>

<file path=xl/calcChain.xml><?xml version="1.0" encoding="utf-8"?>
<calcChain xmlns="http://schemas.openxmlformats.org/spreadsheetml/2006/main">
  <c r="C16" i="7" l="1"/>
  <c r="B16" i="7"/>
  <c r="C14" i="7"/>
  <c r="D31" i="6"/>
  <c r="C30" i="6"/>
  <c r="B30" i="6"/>
  <c r="D30" i="6" s="1"/>
  <c r="D29" i="6"/>
  <c r="C28" i="6"/>
  <c r="B28" i="6"/>
  <c r="D28" i="6" s="1"/>
  <c r="D27" i="6"/>
  <c r="C26" i="6"/>
  <c r="B26" i="6"/>
  <c r="D26" i="6" s="1"/>
  <c r="D24" i="6" s="1"/>
  <c r="C24" i="6"/>
  <c r="D23" i="6"/>
  <c r="C22" i="6"/>
  <c r="B22" i="6"/>
  <c r="D21" i="6"/>
  <c r="D20" i="6"/>
  <c r="D19" i="6"/>
  <c r="D18" i="6"/>
  <c r="D22" i="6" l="1"/>
  <c r="B17" i="6"/>
  <c r="B34" i="6" s="1"/>
  <c r="B35" i="6" s="1"/>
  <c r="B24" i="6"/>
  <c r="B16" i="6" l="1"/>
  <c r="C34" i="6"/>
  <c r="C35" i="6"/>
  <c r="C17" i="6"/>
  <c r="B14" i="6"/>
  <c r="C16" i="6" l="1"/>
  <c r="D17" i="6"/>
  <c r="C14" i="6" l="1"/>
  <c r="D16" i="6"/>
  <c r="D14" i="6" s="1"/>
  <c r="H15" i="5" l="1"/>
  <c r="H20" i="5"/>
  <c r="H19" i="5"/>
  <c r="H16" i="5"/>
  <c r="E22" i="5"/>
  <c r="F446" i="9"/>
  <c r="F445" i="9"/>
  <c r="F444" i="9"/>
  <c r="F443" i="9"/>
  <c r="F442" i="9"/>
  <c r="F441" i="9"/>
  <c r="F440" i="9"/>
  <c r="F439" i="9"/>
  <c r="F438" i="9"/>
  <c r="F437" i="9"/>
  <c r="F436" i="9"/>
  <c r="F435" i="9"/>
  <c r="F434" i="9"/>
  <c r="F433" i="9"/>
  <c r="F432" i="9"/>
  <c r="F431" i="9"/>
  <c r="F430" i="9"/>
  <c r="F429" i="9"/>
  <c r="F428" i="9"/>
  <c r="F427" i="9"/>
  <c r="F426" i="9"/>
  <c r="F425" i="9"/>
  <c r="F424" i="9"/>
  <c r="F423" i="9"/>
  <c r="F422" i="9"/>
  <c r="F421" i="9"/>
  <c r="F420" i="9"/>
  <c r="F419" i="9"/>
  <c r="F418" i="9"/>
  <c r="F417" i="9"/>
  <c r="F416" i="9"/>
  <c r="F415" i="9"/>
  <c r="F414" i="9"/>
  <c r="F413" i="9"/>
  <c r="F412" i="9"/>
  <c r="F411" i="9"/>
  <c r="F410" i="9"/>
  <c r="F409" i="9"/>
  <c r="F408" i="9"/>
  <c r="F407" i="9"/>
  <c r="F406" i="9"/>
  <c r="F405" i="9"/>
  <c r="F404" i="9"/>
  <c r="F403" i="9"/>
  <c r="F402" i="9"/>
  <c r="F401" i="9"/>
  <c r="F400" i="9"/>
  <c r="F399" i="9"/>
  <c r="F398" i="9"/>
  <c r="F397" i="9"/>
  <c r="F396" i="9"/>
  <c r="F395" i="9"/>
  <c r="F394" i="9"/>
  <c r="F393" i="9"/>
  <c r="F392" i="9"/>
  <c r="F391" i="9"/>
  <c r="F390" i="9"/>
  <c r="F389" i="9"/>
  <c r="F388" i="9"/>
  <c r="F387" i="9"/>
  <c r="F386" i="9"/>
  <c r="F385" i="9"/>
  <c r="F384" i="9"/>
  <c r="F383" i="9"/>
  <c r="F382" i="9"/>
  <c r="F381" i="9"/>
  <c r="F380" i="9"/>
  <c r="F379" i="9"/>
  <c r="F378" i="9"/>
  <c r="F377" i="9"/>
  <c r="F376" i="9"/>
  <c r="F375" i="9"/>
  <c r="F374" i="9"/>
  <c r="F373" i="9"/>
  <c r="F372" i="9"/>
  <c r="F371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3" i="9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4" i="8"/>
  <c r="B17" i="7" l="1"/>
  <c r="C17" i="7"/>
  <c r="G22" i="5" l="1"/>
  <c r="F22" i="5"/>
  <c r="H18" i="5"/>
  <c r="H21" i="5"/>
  <c r="H14" i="5"/>
  <c r="H17" i="5"/>
  <c r="H13" i="5"/>
  <c r="H22" i="5" l="1"/>
</calcChain>
</file>

<file path=xl/sharedStrings.xml><?xml version="1.0" encoding="utf-8"?>
<sst xmlns="http://schemas.openxmlformats.org/spreadsheetml/2006/main" count="1986" uniqueCount="1006">
  <si>
    <t>ОТЧЕТ ОБ ИСПОЛНЕНИИ БЮДЖЕТА</t>
  </si>
  <si>
    <t>КОДЫ</t>
  </si>
  <si>
    <t>0503117</t>
  </si>
  <si>
    <t>41609101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</si>
  <si>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</si>
  <si>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</si>
  <si>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</si>
  <si>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</si>
  <si>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</si>
  <si>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</si>
  <si>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</si>
  <si>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</si>
  <si>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</si>
  <si>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</si>
  <si>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</si>
  <si>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</si>
  <si>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</si>
  <si>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</si>
  <si>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</si>
  <si>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-</t>
  </si>
  <si>
    <t>Код расхода по бюджетной классификации</t>
  </si>
  <si>
    <t>Расходы бюджета - всего</t>
  </si>
  <si>
    <t>200</t>
  </si>
  <si>
    <t>Результат исполнения бюджета (дефицит / профицит)</t>
  </si>
  <si>
    <t>450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</si>
  <si>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</si>
  <si>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</si>
  <si>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</si>
  <si>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</si>
  <si>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</si>
  <si>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</si>
  <si>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</si>
  <si>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Утвержден</t>
  </si>
  <si>
    <t>постановлением  Администрации</t>
  </si>
  <si>
    <t>Волховского муниципального района</t>
  </si>
  <si>
    <t>Приложение 1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</si>
  <si>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</si>
  <si>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</si>
  <si>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</si>
  <si>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</t>
  </si>
  <si>
    <t>Комитет финансов Волховского муниципального района</t>
  </si>
  <si>
    <t xml:space="preserve">    Глава по БК</t>
  </si>
  <si>
    <t>111</t>
  </si>
  <si>
    <t>Наименование публично-правового образования</t>
  </si>
  <si>
    <t>по ОКТМО</t>
  </si>
  <si>
    <t>Периодичность: месячная</t>
  </si>
  <si>
    <t>Единица измерения: руб.</t>
  </si>
  <si>
    <t xml:space="preserve">             по ОКЕИ</t>
  </si>
  <si>
    <t>Оснащение приборами учета энергетических ресурсов муниципальные квартиры, расположенные на территории МО город Волхов</t>
  </si>
  <si>
    <t>Бюджетные инвестиции в объекты капитального строительства объектов жилищного хозяйства собственности муниципальных образований</t>
  </si>
  <si>
    <t>Бюджетные инвестиции в объекты капитального строительства объектов коммунального хозяйства собственности муниципальных образований</t>
  </si>
  <si>
    <t>Проектирование и устройство системы уличного освещения с внедрением энергосберегающего оборудования</t>
  </si>
  <si>
    <t>Создание безопасных условий в муниципальных учреждениях</t>
  </si>
  <si>
    <t>Укрепление материально-технической базы муниципальных учреждений</t>
  </si>
  <si>
    <t>Комплекс процессных мероприятий "Поддержка социально ориентированных некоммерческих организаций в МО город Волхов в сфере социальной поддержки и защиты граждан"</t>
  </si>
  <si>
    <t>Муниципальная программа МО город Волхов "Развитие автомобильных дорог в МО город Волхов"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</si>
  <si>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</si>
  <si>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Комплекс процессных мероприятий "Проведение систематической информационной кампании, популяризирующей ведение предпринимательской деятельности"</t>
  </si>
  <si>
    <t>Комплексы процессных мероприятий</t>
  </si>
  <si>
    <t xml:space="preserve">             Форма 0503117  с.3</t>
  </si>
  <si>
    <t xml:space="preserve">                    3. Источники финансирования дефицита бюджета</t>
  </si>
  <si>
    <t>500</t>
  </si>
  <si>
    <t>520</t>
  </si>
  <si>
    <t>Привлечение городскими поселениями кредитов от кредитных организаций в валюте Российской Федерации</t>
  </si>
  <si>
    <t>111 01020000130000710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</si>
  <si>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</si>
  <si>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</si>
  <si>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</si>
  <si>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</si>
  <si>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</si>
  <si>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111 01050000000000500</t>
  </si>
  <si>
    <t xml:space="preserve">x                    </t>
  </si>
  <si>
    <t>Увеличение прочих остатков денежных средств бюджетов городских поселений</t>
  </si>
  <si>
    <t>111 01050201130000510</t>
  </si>
  <si>
    <t>720</t>
  </si>
  <si>
    <t>111 01050000000000600</t>
  </si>
  <si>
    <t>Уменьшение прочих остатков денежных средств бюджетов городских поселений</t>
  </si>
  <si>
    <t>111 01050201130000610</t>
  </si>
  <si>
    <t>Приложение 2</t>
  </si>
  <si>
    <t>ОТЧЕТ ОБ ИСПОЛЬЗОВАНИИ СРЕДСТВ РЕЗЕРВНОГО ФОНДА</t>
  </si>
  <si>
    <r>
      <t xml:space="preserve">Наименование финансового органа:  </t>
    </r>
    <r>
      <rPr>
        <b/>
        <sz val="11"/>
        <rFont val="Arial Cyr"/>
        <charset val="204"/>
      </rPr>
      <t>Комитет финансов Волховского муниципального района</t>
    </r>
  </si>
  <si>
    <r>
      <t>Наименование бюджета:</t>
    </r>
    <r>
      <rPr>
        <b/>
        <sz val="9"/>
        <rFont val="Arial Cyr"/>
        <charset val="204"/>
      </rPr>
      <t xml:space="preserve"> </t>
    </r>
    <r>
      <rPr>
        <b/>
        <sz val="11"/>
        <rFont val="Arial Cyr"/>
        <charset val="204"/>
      </rPr>
      <t>Бюджет муниципального образования город Волхов</t>
    </r>
  </si>
  <si>
    <t>Наименование показателя</t>
  </si>
  <si>
    <t>Наименование расходования средств резервного фонда</t>
  </si>
  <si>
    <t>Наименование муниципального правовового акта</t>
  </si>
  <si>
    <t>Раздел, подраздел</t>
  </si>
  <si>
    <t>Размер первоначально утвержденного резервного фонда
 (РСД от  21.12.2022 г. №40)</t>
  </si>
  <si>
    <t xml:space="preserve">Размер уточненного резервного фонда
</t>
  </si>
  <si>
    <t xml:space="preserve">Размер использованного резервного фонда </t>
  </si>
  <si>
    <t>Остаток неиспользованного резервного фонда</t>
  </si>
  <si>
    <t>Резервные фонды</t>
  </si>
  <si>
    <t>Резервный фонд исполнительно-распорядительного органа МО город Волхов</t>
  </si>
  <si>
    <t>0111</t>
  </si>
  <si>
    <t>Благоустройство</t>
  </si>
  <si>
    <t>На непредвиденные расходы для ликвидации последствий сильного снегопада с целью  предупреждения чрезвычайной ситуации по обеспечению проезда автотранспорта</t>
  </si>
  <si>
    <t>Постановление администрации Волховского муниципального района от 19.01.2022 г.№79</t>
  </si>
  <si>
    <t>0503</t>
  </si>
  <si>
    <t>Постановление администрации Волховского муниципального района от 8.02.2022 г. №319</t>
  </si>
  <si>
    <t>Другие общегосударственные вопросы</t>
  </si>
  <si>
    <t>На непредвиденные расходы для оказания услуг по охране полигона занятого ТБО с целью обеспечения безопасности его функционирования</t>
  </si>
  <si>
    <t>Постановление администрации Волховского муниципального района от 11.03.2022 г. №661</t>
  </si>
  <si>
    <t>0113</t>
  </si>
  <si>
    <t>ВСЕГО СРЕДСТВ РЕЗЕРВНОГО ФОНДА</t>
  </si>
  <si>
    <t>На непредвиденные расходы для устройства ограждения аттракциона «Канатный городок», расположенный на территории прилегающей к Расстанной площади (Лягушкина деревня)</t>
  </si>
  <si>
    <t>Постановление администрации Волховского муниципального района от 27.04.2022 г. №1230</t>
  </si>
  <si>
    <t>Физическая культура</t>
  </si>
  <si>
    <t>1101</t>
  </si>
  <si>
    <t>На непредвиденные расходы для ремонта линии холодного водоснабжения на стадионе «Локомотив» и для замены линии отопления по раздевалкам стадиона «Металлург»</t>
  </si>
  <si>
    <t>Постановление администрации Волховского муниципального района от 27.04.2022 г. №1226</t>
  </si>
  <si>
    <t>Приложение 3</t>
  </si>
  <si>
    <t>ОТЧЕТ ОБ ИСПОЛЬЗОВАНИИ СРЕДСТВ ДОРОЖНОГО ФОНДА</t>
  </si>
  <si>
    <r>
      <t xml:space="preserve">Наименование бюджета: </t>
    </r>
    <r>
      <rPr>
        <b/>
        <sz val="10.5"/>
        <rFont val="Arial Cyr"/>
        <charset val="204"/>
      </rPr>
      <t>Бюджет муниципального образования город Волхов</t>
    </r>
  </si>
  <si>
    <t>Прогнозируемый объем</t>
  </si>
  <si>
    <t>Отклонение</t>
  </si>
  <si>
    <t>ОБЪЕМ ДОХОДОВ БЮДЖЕТА ОТ ИСТОЧНИКОВ, ОПРЕДЕЛЕННЫХ РЕШЕНИЕМ СОВЕТА ДЕПУТАТОВ О СОЗДАНИИ ДОРОЖНОГО ФОНДА, всего</t>
  </si>
  <si>
    <t>Местный бюджет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</si>
  <si>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</si>
  <si>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</si>
  <si>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Поступления сумм в возмещение ущерба в связи с нарушением исполнителем (подрядчиком) условий контрактов или иных договоров, финансируемых за счет средств муниципальных дорожных фондов</t>
  </si>
  <si>
    <t>Областной бюджет</t>
  </si>
  <si>
    <t>Безвозмездные поступления из бюджетов бюджетной системы Российской Федерации на финансовое обеспечение дорожной деятельности</t>
  </si>
  <si>
    <t>ОБЪЕМ СРЕДСТВ ДОРОЖНОГО ФОНДА, всего</t>
  </si>
  <si>
    <t>Местный бюджет, в том числе за счет остатков местного бюджета на 01.01.2022 г.</t>
  </si>
  <si>
    <t>Проведение мероприятий в области дорожного хозяйства в целях государственной регистрации прав на объекты недвижимости дорожного хозяйства</t>
  </si>
  <si>
    <t>Проведение мероприятий по ремонту улиц, дорог, тротуаров, дворовых территорий и других мероприятий по поддержанию существующей сети автомобильных дорог</t>
  </si>
  <si>
    <t>Проведение мероприятий, направленных на реализацию государственной программы Ленинградской области "Развитие автомобильных дорог Ленинградской области"</t>
  </si>
  <si>
    <t>Справочно:</t>
  </si>
  <si>
    <t>расчет размера НДФЛ для определения объема средств дорожного фонда</t>
  </si>
  <si>
    <t>Платежи, уплачиваемые в целях возмещения вреда, причиняемого автомобильным дорогам</t>
  </si>
  <si>
    <t>Остатки средств дорожного фонда на 01 января 2021 года</t>
  </si>
  <si>
    <t xml:space="preserve">доля (%) от НДФЛ, подлежащего зачислению в бюджет МО город Волхов  не более 30 процентов </t>
  </si>
  <si>
    <t>Утверждены</t>
  </si>
  <si>
    <t>Приложение 4</t>
  </si>
  <si>
    <t>СВЕДЕНИЯ О ЧИСЛЕННОСТИ МУНИЦИПАЛЬНЫХ СЛУЖАЩИХ ОРГАНОВ МЕСТНОГО САМОУПРАВЛЕНИЯ, РАБОТНИКОВ МУНИЦИПАЛЬНЫХ УЧРЕЖДЕНИЙ 
С УКАЗАНИЕМ ФАКТИЧЕСКИХ ЗАТРАТ НА ИХ ДЕНЕЖНОЕ СОДЕРЖАНИЕ</t>
  </si>
  <si>
    <t>Показатели</t>
  </si>
  <si>
    <t>Численность, чел.</t>
  </si>
  <si>
    <t>Фактические затраты на их денежное содержание, тыс.руб.</t>
  </si>
  <si>
    <t>Муниципальные служащие органов местного самоуправления</t>
  </si>
  <si>
    <t>Немуниципальные служащие органов местного самоуправления</t>
  </si>
  <si>
    <t>Работники муниципальных учреждений</t>
  </si>
  <si>
    <t>ВСЕГО</t>
  </si>
  <si>
    <t>от  _________________  №____</t>
  </si>
  <si>
    <t>01.07.2022</t>
  </si>
  <si>
    <t>X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</si>
  <si>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</si>
  <si>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</si>
  <si>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</si>
  <si>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</si>
  <si>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</si>
  <si>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</si>
  <si>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</si>
  <si>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</si>
  <si>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</si>
  <si>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</si>
  <si>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</si>
  <si>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</si>
  <si>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</si>
  <si>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</si>
  <si>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</si>
  <si>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</si>
  <si>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</si>
  <si>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</si>
  <si>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</si>
  <si>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</si>
  <si>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</si>
  <si>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</si>
  <si>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</si>
  <si>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</si>
  <si>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</si>
  <si>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</si>
  <si>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</si>
  <si>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</si>
  <si>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</si>
  <si>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</si>
  <si>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</si>
  <si>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</si>
  <si>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</si>
  <si>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</si>
  <si>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</si>
  <si>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</si>
  <si>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</si>
  <si>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</si>
  <si>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</si>
  <si>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</si>
  <si>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</si>
  <si>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</si>
  <si>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</si>
  <si>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</si>
  <si>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</si>
  <si>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</si>
  <si>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</si>
  <si>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</si>
  <si>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</si>
  <si>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</si>
  <si>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</si>
  <si>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</si>
  <si>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</si>
  <si>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</si>
  <si>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</si>
  <si>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</si>
  <si>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</si>
  <si>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</si>
  <si>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</si>
  <si>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</si>
  <si>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</si>
  <si>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</si>
  <si>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</si>
  <si>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</si>
  <si>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</si>
  <si>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</si>
  <si>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</si>
  <si>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</si>
  <si>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</si>
  <si>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</si>
  <si>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</si>
  <si>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</si>
  <si>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</si>
  <si>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</si>
  <si>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</si>
  <si>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</si>
  <si>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</si>
  <si>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</si>
  <si>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</si>
  <si>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</si>
  <si>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</si>
  <si>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112 11105013130000120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</si>
  <si>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 по соответствующему платежу)</t>
  </si>
  <si>
    <t>112 11105013132000120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</si>
  <si>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</si>
  <si>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</si>
  <si>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</si>
  <si>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112 11105025130000120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</si>
  <si>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(пени и проценты по соответствующему платежу)</t>
  </si>
  <si>
    <t>112 11105025132000120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</si>
  <si>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</si>
  <si>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</si>
  <si>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</si>
  <si>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</si>
  <si>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110 11105075130000120</t>
  </si>
  <si>
    <t>112 11105075130000120</t>
  </si>
  <si>
    <t>Доходы от сдачи в аренду имущества, составляющего казну городских поселений (за исключением земельных участков) (пени и проценты по соответствующему платежу)</t>
  </si>
  <si>
    <t>112 11105075132000120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</si>
  <si>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</si>
  <si>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</si>
  <si>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</si>
  <si>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</si>
  <si>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</si>
  <si>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110 11105313130000120</t>
  </si>
  <si>
    <t>Платежи от государственных и муниципальных унитарных предприятий</t>
  </si>
  <si>
    <t>112 11107000000000120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</si>
  <si>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</si>
  <si>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112 11107010000000120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</si>
  <si>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</si>
  <si>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112 11107015130000120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</si>
  <si>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</si>
  <si>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</si>
  <si>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</si>
  <si>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</si>
  <si>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</si>
  <si>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110 11109045130000120</t>
  </si>
  <si>
    <t>ДОХОДЫ ОТ ОКАЗАНИЯ ПЛАТНЫХ УСЛУГ И КОМПЕНСАЦИИ ЗАТРАТ ГОСУДАРСТВА</t>
  </si>
  <si>
    <t>110 11300000000000000</t>
  </si>
  <si>
    <t>Доходы от оказания платных услуг (работ)</t>
  </si>
  <si>
    <t>110 11301000000000130</t>
  </si>
  <si>
    <t>Доходы от оказания информационных услуг</t>
  </si>
  <si>
    <t>110 11301070000000130</t>
  </si>
  <si>
    <t>Доходы от оказания информационных услуг органами местного самоуправления городских поселений, казенными учреждениями городских поселений</t>
  </si>
  <si>
    <t>110 11301076130000130</t>
  </si>
  <si>
    <t>Доходы от компенсации затрат государства</t>
  </si>
  <si>
    <t>110 11302000000000130</t>
  </si>
  <si>
    <t>Прочие доходы от компенсации затрат государства</t>
  </si>
  <si>
    <t>110 11302990000000130</t>
  </si>
  <si>
    <t>Прочие доходы от компенсации затрат бюджетов городских поселений (восстановительная стоимость зеленых насаждений)</t>
  </si>
  <si>
    <t>110 11302995130010130</t>
  </si>
  <si>
    <t>Прочие доходы от компенсации затрат бюджетов городских поселений (возврат дебиторской задолженности прошлых лет)</t>
  </si>
  <si>
    <t>110 11302995130011130</t>
  </si>
  <si>
    <t>ДОХОДЫ ОТ ПРОДАЖИ МАТЕРИАЛЬНЫХ И НЕМАТЕРИАЛЬНЫХ АКТИВОВ</t>
  </si>
  <si>
    <t>112 11400000000000000</t>
  </si>
  <si>
    <t>Доходы от продажи квартир</t>
  </si>
  <si>
    <t>112 11401000000000410</t>
  </si>
  <si>
    <t>Доходы от продажи квартир, находящихся в собственности городских поселений</t>
  </si>
  <si>
    <t>112 11401050130000410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</si>
  <si>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</si>
  <si>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</si>
  <si>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</si>
  <si>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112 11402050130000410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</si>
  <si>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</si>
  <si>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112 11402053130000410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</si>
  <si>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(пени и проценты по соответствующему платежу)</t>
  </si>
  <si>
    <t>112 11402053132000410</t>
  </si>
  <si>
    <t>Доходы от продажи земельных участков, находящихся в государственной и муниципальной собственности</t>
  </si>
  <si>
    <t>112 11406000000000430</t>
  </si>
  <si>
    <t>Доходы от продажи земельных участков, государственная собственность на которые не разграничена</t>
  </si>
  <si>
    <t>112 11406010000000430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</si>
  <si>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</si>
  <si>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</si>
  <si>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</si>
  <si>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112 11406020000000430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</si>
  <si>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</si>
  <si>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112 11406025130000430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</si>
  <si>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</si>
  <si>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</si>
  <si>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</si>
  <si>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</si>
  <si>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</si>
  <si>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112 11406313130000430</t>
  </si>
  <si>
    <t>ШТРАФЫ, САНКЦИИ, ВОЗМЕЩЕНИЕ УЩЕРБА</t>
  </si>
  <si>
    <t>110 11600000000000000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</si>
  <si>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</si>
  <si>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110 11602000020000140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</si>
  <si>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</si>
  <si>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</si>
  <si>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</si>
  <si>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</si>
  <si>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</si>
  <si>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</si>
  <si>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</si>
  <si>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110 11607010130000140</t>
  </si>
  <si>
    <t>Платежи в целях возмещения причиненного ущерба (убытков)</t>
  </si>
  <si>
    <t>110 11610000000000140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</si>
  <si>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</si>
  <si>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</si>
  <si>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</si>
  <si>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110 11610123010000140</t>
  </si>
  <si>
    <t>Платежи, уплачиваемые в целях возмещения вреда</t>
  </si>
  <si>
    <t>110 11611000010000140</t>
  </si>
  <si>
    <t>110 11611060010000140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</si>
  <si>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</si>
  <si>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110 11611064010000140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</si>
  <si>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</si>
  <si>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</si>
  <si>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</si>
  <si>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</si>
  <si>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</si>
  <si>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111 20210000000000150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</si>
  <si>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</si>
  <si>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111 20216001000000150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</si>
  <si>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</si>
  <si>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111 20216001130000150</t>
  </si>
  <si>
    <t>Субсидии бюджетам бюджетной системы Российской Федерации (межбюджетные субсидии)</t>
  </si>
  <si>
    <t>110 20220000000000150</t>
  </si>
  <si>
    <t>Субсидии бюджетам на софинансирование капитальных вложений в объекты муниципальной собственности</t>
  </si>
  <si>
    <t>110 20220077000000150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</si>
  <si>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</si>
  <si>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110 20220077130000150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</si>
  <si>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</si>
  <si>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</si>
  <si>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</si>
  <si>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110 20220216130000150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</si>
  <si>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</si>
  <si>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110 20220299000000150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</si>
  <si>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</si>
  <si>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110 20220299130000150</t>
  </si>
  <si>
    <t>Субсидии бюджетам на реализацию мероприятий по обеспечению жильем молодых семей</t>
  </si>
  <si>
    <t>110 20225497000000150</t>
  </si>
  <si>
    <t>Субсидии бюджетам городских поселений на реализацию мероприятий по обеспечению жильем молодых семей</t>
  </si>
  <si>
    <t>110 20225497130000150</t>
  </si>
  <si>
    <t>Субсидии бюджетам на реализацию программ формирования современной городской среды</t>
  </si>
  <si>
    <t>110 20225555000000150</t>
  </si>
  <si>
    <t>Субсидии бюджетам городских поселений на реализацию программ формирования современной городской среды</t>
  </si>
  <si>
    <t>110 20225555130000150</t>
  </si>
  <si>
    <t>Прочие субсидии</t>
  </si>
  <si>
    <t>110 20229999000000150</t>
  </si>
  <si>
    <t>Прочие субсидии бюджетам городских поселений</t>
  </si>
  <si>
    <t>110 20229999130000150</t>
  </si>
  <si>
    <t>Иные межбюджетные трансферты</t>
  </si>
  <si>
    <t>110 20240000000000150</t>
  </si>
  <si>
    <t>Прочие межбюджетные трансферты, передаваемые бюджетам</t>
  </si>
  <si>
    <t>110 20249999000000150</t>
  </si>
  <si>
    <t>Прочие межбюджетные трансферты, передаваемые бюджетам городских поселений</t>
  </si>
  <si>
    <t>110 20249999130000150</t>
  </si>
  <si>
    <t>БЕЗВОЗМЕЗДНЫЕ ПОСТУПЛЕНИЯ ОТ НЕГОСУДАРСТВЕННЫХ ОРГАНИЗАЦИЙ</t>
  </si>
  <si>
    <t>110 20400000000000000</t>
  </si>
  <si>
    <t>Безвозмездные поступления от негосударственных организаций в бюджеты городских поселений</t>
  </si>
  <si>
    <t>110 20405000130000150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</si>
  <si>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</si>
  <si>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110 20405020130000150</t>
  </si>
  <si>
    <t>ВОЗВРАТ ОСТАТКОВ СУБСИДИЙ, СУБВЕНЦИЙ И ИНЫХ МЕЖБЮДЖЕТНЫХ ТРАНСФЕРТОВ, ИМЕЮЩИХ ЦЕЛЕВОЕ НАЗНАЧЕНИЕ, ПРОШЛЫХ ЛЕТ</t>
  </si>
  <si>
    <t>110 21900000000000000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</si>
  <si>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</si>
  <si>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110 21900000130000150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</si>
  <si>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</si>
  <si>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110 21960010130000150</t>
  </si>
  <si>
    <t xml:space="preserve">                          2. Расходы бюджета</t>
  </si>
  <si>
    <t>Форма 0503117  с.2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</si>
  <si>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</si>
  <si>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</si>
  <si>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</si>
  <si>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</si>
  <si>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МО город Волхов</t>
  </si>
  <si>
    <t xml:space="preserve">000 0103 6700000000 000 </t>
  </si>
  <si>
    <t>Обеспечение деятельности аппаратов органов местного самоуправления</t>
  </si>
  <si>
    <t xml:space="preserve">000 0103 6730000000 000 </t>
  </si>
  <si>
    <t>Непрограммные расходы</t>
  </si>
  <si>
    <t xml:space="preserve">000 0103 6730100000 000 </t>
  </si>
  <si>
    <t>Исполнение функций органов местного самоуправления</t>
  </si>
  <si>
    <t xml:space="preserve">000 0103 6730100150 000 </t>
  </si>
  <si>
    <t>Фонд оплаты труда государственных (муниципальных) органов</t>
  </si>
  <si>
    <t xml:space="preserve">002 0103 6730100150 121 </t>
  </si>
  <si>
    <t>Иные выплаты персоналу государственных (муниципальных) органов, за исключением фонда оплаты труда</t>
  </si>
  <si>
    <t xml:space="preserve">002 0103 6730100150 122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</si>
  <si>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</si>
  <si>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002 0103 6730100150 129 </t>
  </si>
  <si>
    <t>Прочая закупка товаров, работ и услуг</t>
  </si>
  <si>
    <t xml:space="preserve">002 0103 6730100150 244 </t>
  </si>
  <si>
    <t>Уплата иных платежей</t>
  </si>
  <si>
    <t xml:space="preserve">002 0103 6730100150 853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</si>
  <si>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</si>
  <si>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</si>
  <si>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000 0106 6700000000 000 </t>
  </si>
  <si>
    <t xml:space="preserve">000 0106 6730000000 000 </t>
  </si>
  <si>
    <t xml:space="preserve">000 0106 6730100000 000 </t>
  </si>
  <si>
    <t>Иные межбюджетные трансферты 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</si>
  <si>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 xml:space="preserve">000 0106 6730180070 000 </t>
  </si>
  <si>
    <t xml:space="preserve">002 0106 6730180070 540 </t>
  </si>
  <si>
    <t xml:space="preserve">000 0111 0000000000 000 </t>
  </si>
  <si>
    <t>Непрограммные расходы бюджета МО город Волхов</t>
  </si>
  <si>
    <t xml:space="preserve">000 0111 6800000000 000 </t>
  </si>
  <si>
    <t xml:space="preserve">000 0111 6890000000 000 </t>
  </si>
  <si>
    <t xml:space="preserve">000 0111 6890100000 000 </t>
  </si>
  <si>
    <t xml:space="preserve">000 0111 6890120450 000 </t>
  </si>
  <si>
    <t>Резервные средства</t>
  </si>
  <si>
    <t xml:space="preserve">111 0111 6890120450 870 </t>
  </si>
  <si>
    <t xml:space="preserve">000 0113 0000000000 000 </t>
  </si>
  <si>
    <t>Муниципальная программа МО город Волхов "Развитие культуры в МО город Волхов"</t>
  </si>
  <si>
    <t xml:space="preserve">000 0113 0400000000 000 </t>
  </si>
  <si>
    <t xml:space="preserve">000 0113 0440000000 000 </t>
  </si>
  <si>
    <t>Комплекс процессных мероприятий "Развитие и содержание муниципальных учреждений культуры МО город Волхов"</t>
  </si>
  <si>
    <t xml:space="preserve">000 0113 0440300000 000 </t>
  </si>
  <si>
    <t>Хозяйственное обеспечение деятельности муниципальных учреждений социальной сферы</t>
  </si>
  <si>
    <t xml:space="preserve">000 0113 0440320140 000 </t>
  </si>
  <si>
    <t>Фонд оплаты труда учреждений</t>
  </si>
  <si>
    <t xml:space="preserve">110 0113 0440320140 111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</si>
  <si>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</si>
  <si>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110 0113 0440320140 119 </t>
  </si>
  <si>
    <t>Муниципальная программа МО город Волхов "Устойчивое общественное развитие в МО город Волхов"</t>
  </si>
  <si>
    <t xml:space="preserve">000 0113 0800000000 000 </t>
  </si>
  <si>
    <t xml:space="preserve">000 0113 0840000000 000 </t>
  </si>
  <si>
    <t>Комплекс процессных мероприятий "Повышение информационной открытости органов местного самоуправления Волховского муниципального района"</t>
  </si>
  <si>
    <t xml:space="preserve">000 0113 0840100000 000 </t>
  </si>
  <si>
    <t>Взаимодействие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города, деятельности органов местного самоуправления МО г.Волхов</t>
  </si>
  <si>
    <t xml:space="preserve">000 0113 0840120010 000 </t>
  </si>
  <si>
    <t xml:space="preserve">002 0113 0840120010 244 </t>
  </si>
  <si>
    <t xml:space="preserve">110 0113 0840120010 244 </t>
  </si>
  <si>
    <t xml:space="preserve">000 0113 0840200000 000 </t>
  </si>
  <si>
    <t>Субсидии на оказание финансовой помощи советам ветеранов, организациям инвалидов</t>
  </si>
  <si>
    <t xml:space="preserve">000 0113 0840206080 000 </t>
  </si>
  <si>
    <t>Субсидии (гранты в форме субсидий), не подлежащие казначейскому сопровождению</t>
  </si>
  <si>
    <t xml:space="preserve">110 0113 0840206080 633 </t>
  </si>
  <si>
    <t xml:space="preserve">000 0113 6800000000 000 </t>
  </si>
  <si>
    <t xml:space="preserve">000 0113 6890000000 000 </t>
  </si>
  <si>
    <t xml:space="preserve">000 0113 6890100000 000 </t>
  </si>
  <si>
    <t>Обеспечение деятельности муниципальных учреждений</t>
  </si>
  <si>
    <t xml:space="preserve">000 0113 6890100170 000 </t>
  </si>
  <si>
    <t xml:space="preserve">110 0113 6890100170 111 </t>
  </si>
  <si>
    <t xml:space="preserve">110 0113 6890100170 119 </t>
  </si>
  <si>
    <t xml:space="preserve">110 0113 6890100170 244 </t>
  </si>
  <si>
    <t>Закупка энергетических ресурсов</t>
  </si>
  <si>
    <t xml:space="preserve">110 0113 6890100170 247 </t>
  </si>
  <si>
    <t>Уплата налога на имущество организаций и земельного налога</t>
  </si>
  <si>
    <t xml:space="preserve">110 0113 6890100170 851 </t>
  </si>
  <si>
    <t xml:space="preserve">110 0113 6890100170 853 </t>
  </si>
  <si>
    <t>Единовременное поощрение гражданам, награждаемых знаками отличия "За заслуги перед городом Волховом"</t>
  </si>
  <si>
    <t xml:space="preserve">000 0113 6890103020 000 </t>
  </si>
  <si>
    <t>Публичные нормативные выплаты гражданам несоциального характера</t>
  </si>
  <si>
    <t xml:space="preserve">110 0113 6890103020 330 </t>
  </si>
  <si>
    <t>Денежные выплаты почетным гражданам города Волхова</t>
  </si>
  <si>
    <t xml:space="preserve">000 0113 6890103040 000 </t>
  </si>
  <si>
    <t xml:space="preserve">110 0113 6890103040 330 </t>
  </si>
  <si>
    <t>Оценка недвижимости, признание прав и регулирование отношений по муниципальной собственности</t>
  </si>
  <si>
    <t xml:space="preserve">000 0113 6890120040 000 </t>
  </si>
  <si>
    <t xml:space="preserve">110 0113 6890120040 244 </t>
  </si>
  <si>
    <t>Другие обязательства органов местного самоуправления</t>
  </si>
  <si>
    <t xml:space="preserve">000 0113 6890120050 000 </t>
  </si>
  <si>
    <t xml:space="preserve">110 0113 6890120050 244 </t>
  </si>
  <si>
    <t xml:space="preserve">110 0113 6890120050 853 </t>
  </si>
  <si>
    <t>Содержание имущества казны</t>
  </si>
  <si>
    <t xml:space="preserve">000 0113 6890120130 000 </t>
  </si>
  <si>
    <t xml:space="preserve">110 0113 6890120130 244 </t>
  </si>
  <si>
    <t xml:space="preserve">110 0113 6890120130 247 </t>
  </si>
  <si>
    <t>Субсидии бюджетным учреждениям на иные цели</t>
  </si>
  <si>
    <t xml:space="preserve">110 0113 6890120130 612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</si>
  <si>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</si>
  <si>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</si>
  <si>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</si>
  <si>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</si>
  <si>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>Муниципальная программа МО город Волхов "Безопасность МО город Волхов"</t>
  </si>
  <si>
    <t xml:space="preserve">000 0309 0700000000 000 </t>
  </si>
  <si>
    <t xml:space="preserve">000 0309 0740000000 000 </t>
  </si>
  <si>
    <t>Комплекс процессных мероприятий "Проведение мероприятий по гражданской обороне"</t>
  </si>
  <si>
    <t xml:space="preserve">000 0309 0740300000 000 </t>
  </si>
  <si>
    <t>Проведение мероприятий по гражданской обороне</t>
  </si>
  <si>
    <t xml:space="preserve">000 0309 0740320070 000 </t>
  </si>
  <si>
    <t xml:space="preserve">110 0309 0740320070 244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</si>
  <si>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</si>
  <si>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</si>
  <si>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000 0310 0700000000 000 </t>
  </si>
  <si>
    <t xml:space="preserve">000 0310 0740000000 000 </t>
  </si>
  <si>
    <t>Комплекс процессных мероприятий "Предупреждение и ликвидация чрезвычайных ситуаций"</t>
  </si>
  <si>
    <t xml:space="preserve">000 0310 0740200000 000 </t>
  </si>
  <si>
    <t>Проведение мероприятий по предупреждению и ликвидации последствий чрезвычайных ситуаций и стихийных бедствий</t>
  </si>
  <si>
    <t xml:space="preserve">000 0310 0740220060 000 </t>
  </si>
  <si>
    <t xml:space="preserve">110 0310 0740220060 244 </t>
  </si>
  <si>
    <t>Проведение мероприятий по обеспечению безопасности людей на водных объектах (в том числе проведение мероприятий по водолазному обследованию и очистке дна в местах массового пребывания людей)</t>
  </si>
  <si>
    <t xml:space="preserve">000 0310 0740220620 000 </t>
  </si>
  <si>
    <t xml:space="preserve">110 0310 0740220620 244 </t>
  </si>
  <si>
    <t>Комплекс процессных мероприятий "Обеспечение первичных мер пожарной безопасности"</t>
  </si>
  <si>
    <t xml:space="preserve">000 0310 0740400000 000 </t>
  </si>
  <si>
    <t>Проведение мероприятий по пожарной безопасности</t>
  </si>
  <si>
    <t xml:space="preserve">000 0310 0740420080 000 </t>
  </si>
  <si>
    <t xml:space="preserve">110 0310 0740420080 244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</si>
  <si>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</si>
  <si>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</si>
  <si>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000 0314 0700000000 000 </t>
  </si>
  <si>
    <t xml:space="preserve">000 0314 0740000000 000 </t>
  </si>
  <si>
    <t>Комплекс процессных мероприятий "Реализация мероприятий по обеспечению правопорядка и профилактики правонарушений"</t>
  </si>
  <si>
    <t xml:space="preserve">000 0314 0740100000 000 </t>
  </si>
  <si>
    <t>Стимулирование участия граждан в охране общественного порядка</t>
  </si>
  <si>
    <t xml:space="preserve">000 0314 0740120090 000 </t>
  </si>
  <si>
    <t>Иные выплаты государственных (муниципальных) органов привлекаемым лицам</t>
  </si>
  <si>
    <t xml:space="preserve">110 0314 0740120090 123 </t>
  </si>
  <si>
    <t xml:space="preserve">110 0314 0740120090 244 </t>
  </si>
  <si>
    <t>Эксплуатация в МО город Волхов аппаратно-программного комплекса автоматизированной системы "Безопасный город"</t>
  </si>
  <si>
    <t xml:space="preserve">000 0314 0740120100 000 </t>
  </si>
  <si>
    <t xml:space="preserve">110 0314 0740120100 111 </t>
  </si>
  <si>
    <t xml:space="preserve">110 0314 0740120100 119 </t>
  </si>
  <si>
    <t>Развитие и обслуживание в МО город Волхов аппаратно-программного комплекса автоматизированной системы "Безопасный город"</t>
  </si>
  <si>
    <t xml:space="preserve">000 0314 0740120110 000 </t>
  </si>
  <si>
    <t xml:space="preserve">110 0314 0740120110 244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</si>
  <si>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</si>
  <si>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</si>
  <si>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</si>
  <si>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</si>
  <si>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000 0409 0300000000 000 </t>
  </si>
  <si>
    <t xml:space="preserve">000 0409 0340000000 000 </t>
  </si>
  <si>
    <t xml:space="preserve">000 0409 0340100000 000 </t>
  </si>
  <si>
    <t xml:space="preserve">000 0409 0340100170 000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</si>
  <si>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</si>
  <si>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110 0409 0340100170 611 </t>
  </si>
  <si>
    <t>Проведение ремонта улиц, дорог, дворовых территорий многоквартирных домов, ремонт, устройство и благоустройство тротуаров, а также объектов дорожного хозяйства</t>
  </si>
  <si>
    <t xml:space="preserve">000 0409 0340120380 000 </t>
  </si>
  <si>
    <t xml:space="preserve">110 0409 0340120380 244 </t>
  </si>
  <si>
    <t>Экспертиза поставленного товара, результатов выполненных работ, оказанных услуг</t>
  </si>
  <si>
    <t xml:space="preserve">000 0409 0340120500 000 </t>
  </si>
  <si>
    <t xml:space="preserve">110 0409 0340120500 244 </t>
  </si>
  <si>
    <t>Комплекс процессных мероприятий "Проведение мероприятий по обеспечению безопасности дорожного движения"</t>
  </si>
  <si>
    <t xml:space="preserve">000 0409 0340400000 000 </t>
  </si>
  <si>
    <t>Проведение прочих мероприятий в области дорожного хозяйства</t>
  </si>
  <si>
    <t xml:space="preserve">000 0409 0340420410 000 </t>
  </si>
  <si>
    <t xml:space="preserve">110 0409 0340420410 612 </t>
  </si>
  <si>
    <t>Техническое обслуживание средств организации дорожного движения - светофорных объектов, эксплуатируемых в МО город Волхов</t>
  </si>
  <si>
    <t xml:space="preserve">000 0409 0340420420 000 </t>
  </si>
  <si>
    <t xml:space="preserve">110 0409 0340420420 612 </t>
  </si>
  <si>
    <t>Расходы за счет средств резервного фонда администрации Волховского муниципального района</t>
  </si>
  <si>
    <t xml:space="preserve">000 0409 0340460660 000 </t>
  </si>
  <si>
    <t xml:space="preserve">110 0409 0340460660 612 </t>
  </si>
  <si>
    <t>Комплекс процессных мероприятий "Техническое оснащение, постановка на кадастровый учет объектов недвижимости в целях государственной регистрации прав"</t>
  </si>
  <si>
    <t xml:space="preserve">000 0409 0340500000 000 </t>
  </si>
  <si>
    <t>Государственная регистрация прав на объекты недвижимости дорожного хозяйства</t>
  </si>
  <si>
    <t xml:space="preserve">000 0409 0340520460 000 </t>
  </si>
  <si>
    <t xml:space="preserve">110 0409 0340520460 244 </t>
  </si>
  <si>
    <t>Мероприятия, направленные на достижение целей проектов</t>
  </si>
  <si>
    <t xml:space="preserve">000 0409 0380000000 000 </t>
  </si>
  <si>
    <t>Мероприятия, направленные на достижение цели федерального проекта "Дорожная сеть"</t>
  </si>
  <si>
    <t xml:space="preserve">000 0409 0380100000 000 </t>
  </si>
  <si>
    <t>Проведение капитального ремонта и ремонта автомобильных дорог общего пользования местного значения, имеющих приоритетный социально значимый характер</t>
  </si>
  <si>
    <t xml:space="preserve">000 0409 03801S4200 000 </t>
  </si>
  <si>
    <t xml:space="preserve">110 0409 03801S4200 244 </t>
  </si>
  <si>
    <t>Другие вопросы в области национальной экономики</t>
  </si>
  <si>
    <t xml:space="preserve">000 0412 0000000000 000 </t>
  </si>
  <si>
    <t>Муниципальная программа МО город Волхов "Развитие малого, среднего предпринимательства и потребительского рынка МО город Волхов"</t>
  </si>
  <si>
    <t xml:space="preserve">000 0412 0600000000 000 </t>
  </si>
  <si>
    <t xml:space="preserve">000 0412 0640000000 000 </t>
  </si>
  <si>
    <t xml:space="preserve">000 0412 0640100000 000 </t>
  </si>
  <si>
    <t>Организация и содействие участию субъектов МСП в муниципальных, региональных, российских и международных конгрессно-выставочных мероприятиях</t>
  </si>
  <si>
    <t xml:space="preserve">000 0412 0640120700 000 </t>
  </si>
  <si>
    <t xml:space="preserve">110 0412 0640120700 244 </t>
  </si>
  <si>
    <t xml:space="preserve">000 0412 6800000000 000 </t>
  </si>
  <si>
    <t xml:space="preserve">000 0412 6890000000 000 </t>
  </si>
  <si>
    <t xml:space="preserve">000 0412 6890100000 000 </t>
  </si>
  <si>
    <t>Проведение топографо-геодезических, картографических и землеустроительных работ</t>
  </si>
  <si>
    <t xml:space="preserve">000 0412 6890120530 000 </t>
  </si>
  <si>
    <t xml:space="preserve">110 0412 6890120530 244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</si>
  <si>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</si>
  <si>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</si>
  <si>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</si>
  <si>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</si>
  <si>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</si>
  <si>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 xml:space="preserve">000 0501 0100000000 000 </t>
  </si>
  <si>
    <t xml:space="preserve">000 0501 0140000000 000 </t>
  </si>
  <si>
    <t>Комплекс процессных мероприятий "Энергосбережение и повышение энергетической эффективности на территории МО город Волхов"</t>
  </si>
  <si>
    <t xml:space="preserve">000 0501 0140100000 000 </t>
  </si>
  <si>
    <t xml:space="preserve">000 0501 0140120170 000 </t>
  </si>
  <si>
    <t xml:space="preserve">110 0501 0140120170 244 </t>
  </si>
  <si>
    <t>Реализация мероприятий по повышению надежности и энергетической эффективности</t>
  </si>
  <si>
    <t xml:space="preserve">000 0501 01401S0180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</si>
  <si>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</si>
  <si>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110 0501 01401S0180 813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</si>
  <si>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</si>
  <si>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01401S0810 000 </t>
  </si>
  <si>
    <t xml:space="preserve">110 0501 01401S0810 813 </t>
  </si>
  <si>
    <t>Муниципальная программа МО город Волхов "Обеспечение качественным жильем граждан на территории МО город Волхов"</t>
  </si>
  <si>
    <t xml:space="preserve">000 0501 0200000000 000 </t>
  </si>
  <si>
    <t>Федеральные проекты, входящие в состав национальных проектов</t>
  </si>
  <si>
    <t xml:space="preserve">000 0501 0210000000 000 </t>
  </si>
  <si>
    <t>Федеральный проект "Обеспечение устойчивого сокращения непригодного для проживания жилищного фонда"</t>
  </si>
  <si>
    <t xml:space="preserve">000 0501 021F300000 000 </t>
  </si>
  <si>
    <t>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</si>
  <si>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 xml:space="preserve">000 0501 021F367483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</si>
  <si>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</si>
  <si>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110 0501 021F367483 412 </t>
  </si>
  <si>
    <t>Обеспечение устойчивого сокращения непригодного для проживания жилого фонда</t>
  </si>
  <si>
    <t xml:space="preserve">000 0501 021F36748S 000 </t>
  </si>
  <si>
    <t xml:space="preserve">110 0501 021F36748S 412 </t>
  </si>
  <si>
    <t xml:space="preserve">000 0501 0280000000 000 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</si>
  <si>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</si>
  <si>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 xml:space="preserve">000 0501 0280100000 000 </t>
  </si>
  <si>
    <t xml:space="preserve">000 0501 0280120690 000 </t>
  </si>
  <si>
    <t>Бюджетные инвестиции в объекты капитального строительства государственной (муниципальной) собственности</t>
  </si>
  <si>
    <t xml:space="preserve">110 0501 0280120690 414 </t>
  </si>
  <si>
    <t xml:space="preserve">000 0501 6800000000 000 </t>
  </si>
  <si>
    <t xml:space="preserve">000 0501 6890000000 000 </t>
  </si>
  <si>
    <t xml:space="preserve">000 0501 6890100000 000 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</si>
  <si>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</si>
  <si>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 xml:space="preserve">000 0501 6890120020 000 </t>
  </si>
  <si>
    <t xml:space="preserve">110 0501 6890120020 244 </t>
  </si>
  <si>
    <t>Проведение ремонта и содержание муниципального жилищного фонда</t>
  </si>
  <si>
    <t xml:space="preserve">000 0501 6890120180 000 </t>
  </si>
  <si>
    <t xml:space="preserve">110 0501 6890120180 244 </t>
  </si>
  <si>
    <t>Прочие мероприятия в области жилищного хозяйства</t>
  </si>
  <si>
    <t xml:space="preserve">000 0501 6890120190 000 </t>
  </si>
  <si>
    <t xml:space="preserve">110 0501 6890120190 244 </t>
  </si>
  <si>
    <t>Коммунальное хозяйство</t>
  </si>
  <si>
    <t xml:space="preserve">000 0502 0000000000 000 </t>
  </si>
  <si>
    <t xml:space="preserve">000 0502 0100000000 000 </t>
  </si>
  <si>
    <t xml:space="preserve">000 0502 0180000000 000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</si>
  <si>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</si>
  <si>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000 0502 0180100000 000 </t>
  </si>
  <si>
    <t xml:space="preserve">000 0502 0180120490 000 </t>
  </si>
  <si>
    <t xml:space="preserve">110 0502 0180120490 414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</si>
  <si>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</si>
  <si>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01801S0200 000 </t>
  </si>
  <si>
    <t xml:space="preserve">110 0502 01801S0200 414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</si>
  <si>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</si>
  <si>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000 0502 0180200000 000 </t>
  </si>
  <si>
    <t>Проведение мероприятий по созданию мест (площадок) накопления твердых коммунальных отходов</t>
  </si>
  <si>
    <t xml:space="preserve">000 0502 01802S4790 000 </t>
  </si>
  <si>
    <t xml:space="preserve">110 0502 01802S4790 244 </t>
  </si>
  <si>
    <t>Проведение мероприятий по оснащению мест (площадок) накопления твердых коммунальных отходов емкостями для накопления</t>
  </si>
  <si>
    <t xml:space="preserve">000 0502 01802S4960 000 </t>
  </si>
  <si>
    <t xml:space="preserve">110 0502 01802S4960 244 </t>
  </si>
  <si>
    <t xml:space="preserve">000 0502 0300000000 000 </t>
  </si>
  <si>
    <t xml:space="preserve">000 0502 0340000000 000 </t>
  </si>
  <si>
    <t>Комплекс процессных мероприятий "Приобретение коммунальной спецтехники и оборудования для жилищно-коммунальных нужд"</t>
  </si>
  <si>
    <t xml:space="preserve">000 0502 0340300000 000 </t>
  </si>
  <si>
    <t>Приобретение коммунальной спецтехники и оборудования в лизинг "сублизинг"</t>
  </si>
  <si>
    <t xml:space="preserve">000 0502 0340320660 000 </t>
  </si>
  <si>
    <t xml:space="preserve">110 0502 0340320660 244 </t>
  </si>
  <si>
    <t xml:space="preserve">000 0502 6800000000 000 </t>
  </si>
  <si>
    <t xml:space="preserve">000 0502 6890000000 000 </t>
  </si>
  <si>
    <t xml:space="preserve">000 0502 6890100000 000 </t>
  </si>
  <si>
    <t>Субсидии организациям, оказывающим банные услуги физическим лицам в целях возмещения недополученных доходов от оказания банных услуг</t>
  </si>
  <si>
    <t xml:space="preserve">000 0502 6890106070 000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</si>
  <si>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</si>
  <si>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110 0502 6890106070 811 </t>
  </si>
  <si>
    <t>Прочие мероприятия в области коммунального хозяйства</t>
  </si>
  <si>
    <t xml:space="preserve">000 0502 6890120220 000 </t>
  </si>
  <si>
    <t xml:space="preserve">110 0502 6890120220 244 </t>
  </si>
  <si>
    <t xml:space="preserve">000 0503 0000000000 000 </t>
  </si>
  <si>
    <t xml:space="preserve">000 0503 0100000000 000 </t>
  </si>
  <si>
    <t xml:space="preserve">000 0503 0140000000 000 </t>
  </si>
  <si>
    <t xml:space="preserve">000 0503 0140100000 000 </t>
  </si>
  <si>
    <t xml:space="preserve">000 0503 0140120350 000 </t>
  </si>
  <si>
    <t xml:space="preserve">110 0503 0140120350 414 </t>
  </si>
  <si>
    <t xml:space="preserve">000 0503 0300000000 000 </t>
  </si>
  <si>
    <t xml:space="preserve">000 0503 0340000000 000 </t>
  </si>
  <si>
    <t>Комплекс процессных мероприятий "Снижение аварийности на муниципальной сети автомобильных дорог"</t>
  </si>
  <si>
    <t xml:space="preserve">000 0503 0340200000 000 </t>
  </si>
  <si>
    <t>Проведение мероприятий по снижению аварийности на муниципальной сети автомобильных дорог в части оплаты потребленной электрической энергии</t>
  </si>
  <si>
    <t xml:space="preserve">000 0503 0340220230 000 </t>
  </si>
  <si>
    <t xml:space="preserve">110 0503 0340220230 612 </t>
  </si>
  <si>
    <t>Проведение мероприятий по снижению аварийности на муниципальной сети автомобильных дорог в части оплаты расходов по содержанию сетей уличного освещения</t>
  </si>
  <si>
    <t xml:space="preserve">000 0503 0340220250 000 </t>
  </si>
  <si>
    <t xml:space="preserve">110 0503 0340220250 612 </t>
  </si>
  <si>
    <t xml:space="preserve">000 0503 0800000000 000 </t>
  </si>
  <si>
    <t xml:space="preserve">000 0503 0840000000 000 </t>
  </si>
  <si>
    <t>Комплекс процессных мероприятий "Реализация проектов местных инициатив граждан"</t>
  </si>
  <si>
    <t xml:space="preserve">000 0503 0840300000 000 </t>
  </si>
  <si>
    <t>Проведение мероприятий, направленных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</si>
  <si>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08403S4660 000 </t>
  </si>
  <si>
    <t xml:space="preserve">110 0503 08403S4660 244 </t>
  </si>
  <si>
    <t>Муниципальная программа МО город Волхов "Формирование комфортной городской среды на 2017-2024 годы"</t>
  </si>
  <si>
    <t xml:space="preserve">000 0503 0900000000 000 </t>
  </si>
  <si>
    <t xml:space="preserve">000 0503 0910000000 000 </t>
  </si>
  <si>
    <t>Федеральный проект "Формирование комфортной городской среды"</t>
  </si>
  <si>
    <t xml:space="preserve">000 0503 091F200000 000 </t>
  </si>
  <si>
    <t>Реализация программ формирования современной городской среды</t>
  </si>
  <si>
    <t xml:space="preserve">000 0503 091F255550 000 </t>
  </si>
  <si>
    <t xml:space="preserve">110 0503 091F255550 244 </t>
  </si>
  <si>
    <t xml:space="preserve">000 0503 0940000000 000 </t>
  </si>
  <si>
    <t>Комплекс процессных мероприятий "Благоустройство территорий МО город Волхов"</t>
  </si>
  <si>
    <t xml:space="preserve">000 0503 0940100000 000 </t>
  </si>
  <si>
    <t>Проведение мероприятий по благоустройству общественных зон</t>
  </si>
  <si>
    <t xml:space="preserve">000 0503 0940120650 000 </t>
  </si>
  <si>
    <t xml:space="preserve">110 0503 0940120650 244 </t>
  </si>
  <si>
    <t>Отраслевые проекты Ленинградской области</t>
  </si>
  <si>
    <t xml:space="preserve">000 0503 0970000000 000 </t>
  </si>
  <si>
    <t>Отраслевой проект Ленинградской области "Вело-47"</t>
  </si>
  <si>
    <t xml:space="preserve">000 0503 0970100000 000 </t>
  </si>
  <si>
    <t>Реализация мероприятий по созданию и развитию инфраструктуры активных видов туризма</t>
  </si>
  <si>
    <t xml:space="preserve">000 0503 09701S4950 000 </t>
  </si>
  <si>
    <t xml:space="preserve">110 0503 09701S4950 414 </t>
  </si>
  <si>
    <t xml:space="preserve">000 0503 6800000000 000 </t>
  </si>
  <si>
    <t xml:space="preserve">000 0503 6890000000 000 </t>
  </si>
  <si>
    <t xml:space="preserve">000 0503 6890100000 000 </t>
  </si>
  <si>
    <t xml:space="preserve">000 0503 6890100170 000 </t>
  </si>
  <si>
    <t xml:space="preserve">110 0503 6890100170 611 </t>
  </si>
  <si>
    <t>Организация ритуальных услуг и содержание мест захоронения</t>
  </si>
  <si>
    <t xml:space="preserve">000 0503 6890120260 000 </t>
  </si>
  <si>
    <t xml:space="preserve">110 0503 6890120260 244 </t>
  </si>
  <si>
    <t>Проведение прочих мероприятий по благоустройству</t>
  </si>
  <si>
    <t xml:space="preserve">000 0503 6890120270 000 </t>
  </si>
  <si>
    <t xml:space="preserve">110 0503 6890120270 244 </t>
  </si>
  <si>
    <t xml:space="preserve">000 0503 6890120500 000 </t>
  </si>
  <si>
    <t xml:space="preserve">110 0503 6890120500 244 </t>
  </si>
  <si>
    <t xml:space="preserve">000 0503 6890120650 000 </t>
  </si>
  <si>
    <t xml:space="preserve">110 0503 6890120650 244 </t>
  </si>
  <si>
    <t xml:space="preserve">110 0503 6890120650 414 </t>
  </si>
  <si>
    <t>Другие вопросы в области жилищно-коммунального хозяйства</t>
  </si>
  <si>
    <t xml:space="preserve">000 0505 0000000000 000 </t>
  </si>
  <si>
    <t xml:space="preserve">000 0505 6800000000 000 </t>
  </si>
  <si>
    <t xml:space="preserve">000 0505 6890000000 000 </t>
  </si>
  <si>
    <t xml:space="preserve">000 0505 6890100000 000 </t>
  </si>
  <si>
    <t xml:space="preserve">000 0505 6890100170 000 </t>
  </si>
  <si>
    <t xml:space="preserve">110 0505 6890100170 611 </t>
  </si>
  <si>
    <t xml:space="preserve">000 0505 6890120570 000 </t>
  </si>
  <si>
    <t xml:space="preserve">110 0505 6890120570 612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</si>
  <si>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</si>
  <si>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</si>
  <si>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</si>
  <si>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</si>
  <si>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>Муниципальная программа МО город Волхов "Молодежь МО города Волхова"</t>
  </si>
  <si>
    <t xml:space="preserve">000 0707 1000000000 000 </t>
  </si>
  <si>
    <t xml:space="preserve">000 0707 1040000000 000 </t>
  </si>
  <si>
    <t>Комплекс процессных мероприятий "Участие в молодежных массовых мероприятиях и молодежных объединениях"</t>
  </si>
  <si>
    <t xml:space="preserve">000 0707 1040100000 000 </t>
  </si>
  <si>
    <t xml:space="preserve">000 0707 1040100170 000 </t>
  </si>
  <si>
    <t xml:space="preserve">110 0707 1040100170 611 </t>
  </si>
  <si>
    <t>Поддержка деятельности молодежных организаций и объединений, молодежных инициатив и развитию волонтерского движения</t>
  </si>
  <si>
    <t xml:space="preserve">000 0707 1040120280 000 </t>
  </si>
  <si>
    <t xml:space="preserve">110 0707 1040120280 612 </t>
  </si>
  <si>
    <t>Реализация проекта "Губернаторский молодежный трудовой отряд"</t>
  </si>
  <si>
    <t xml:space="preserve">000 0707 1040120290 000 </t>
  </si>
  <si>
    <t xml:space="preserve">110 0707 1040120290 612 </t>
  </si>
  <si>
    <t>Проведение молодежных массовых мероприятий, образовательных форумов и форумов молодежных проектов</t>
  </si>
  <si>
    <t xml:space="preserve">000 0707 1040120430 000 </t>
  </si>
  <si>
    <t xml:space="preserve">110 0707 1040120430 612 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</si>
  <si>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содействие трудовой адаптации и занятости молодежи</t>
  </si>
  <si>
    <t xml:space="preserve">000 0707 10401S4330 000 </t>
  </si>
  <si>
    <t xml:space="preserve">110 0707 10401S4330 612 </t>
  </si>
  <si>
    <t>Комплекс процессных мероприятий "Поддержка молодых семей и пропаганда семейных ценностей"</t>
  </si>
  <si>
    <t xml:space="preserve">000 0707 1040200000 000 </t>
  </si>
  <si>
    <t>Поддержка молодых семей и пропаганда семейных ценностей</t>
  </si>
  <si>
    <t xml:space="preserve">000 0707 1040220300 000 </t>
  </si>
  <si>
    <t xml:space="preserve">110 0707 1040220300 612 </t>
  </si>
  <si>
    <t>Комплекс процессных мероприятий "Сохранение исторической памяти, гражданско-патриотическое и духовно-нравственное воспитание молодежи"</t>
  </si>
  <si>
    <t xml:space="preserve">000 0707 1040300000 000 </t>
  </si>
  <si>
    <t>Проведение мероприятий по сохранению исторической памяти, гражданско-патриотического и духовно-нравственного воспитания молодежи</t>
  </si>
  <si>
    <t xml:space="preserve">000 0707 1040320330 000 </t>
  </si>
  <si>
    <t xml:space="preserve">110 0707 1040320330 612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</si>
  <si>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</si>
  <si>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</si>
  <si>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</si>
  <si>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</si>
  <si>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000 0801 0400000000 000 </t>
  </si>
  <si>
    <t xml:space="preserve">000 0801 0440000000 000 </t>
  </si>
  <si>
    <t>Комплекс процессных мероприятий "Сохранение, поддержка и развитие объектов культуры МО город Волхов, совершенствование материально-технической базы"</t>
  </si>
  <si>
    <t xml:space="preserve">000 0801 0440100000 000 </t>
  </si>
  <si>
    <t xml:space="preserve">000 0801 0440120560 000 </t>
  </si>
  <si>
    <t xml:space="preserve">110 0801 0440120560 612 </t>
  </si>
  <si>
    <t xml:space="preserve">000 0801 0440120570 000 </t>
  </si>
  <si>
    <t xml:space="preserve">110 0801 0440120570 612 </t>
  </si>
  <si>
    <t>Поддержка развития общественной инфраструктуры муниципального значения</t>
  </si>
  <si>
    <t xml:space="preserve">000 0801 04401S4840 000 </t>
  </si>
  <si>
    <t xml:space="preserve">110 0801 04401S4840 612 </t>
  </si>
  <si>
    <t>Комплекс процессных мероприятий "Сохранение и развитие народной культуры и самодеятельного творчества в МО город Волхов"</t>
  </si>
  <si>
    <t xml:space="preserve">000 0801 0440200000 000 </t>
  </si>
  <si>
    <t>Организация и проведение праздничных мероприятий</t>
  </si>
  <si>
    <t xml:space="preserve">000 0801 0440220310 000 </t>
  </si>
  <si>
    <t xml:space="preserve">110 0801 0440220310 244 </t>
  </si>
  <si>
    <t xml:space="preserve">110 0801 0440220310 612 </t>
  </si>
  <si>
    <t>Организация и проведение мероприятий в сфере культуры</t>
  </si>
  <si>
    <t xml:space="preserve">000 0801 0440260140 000 </t>
  </si>
  <si>
    <t xml:space="preserve">110 0801 0440260140 612 </t>
  </si>
  <si>
    <t>Организация и проведение социально-культурных мероприятий</t>
  </si>
  <si>
    <t xml:space="preserve">000 0801 0440260320 000 </t>
  </si>
  <si>
    <t xml:space="preserve">110 0801 0440260320 612 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</si>
  <si>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</si>
  <si>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 xml:space="preserve">000 0801 0440260410 000 </t>
  </si>
  <si>
    <t xml:space="preserve">110 0801 0440260410 612 </t>
  </si>
  <si>
    <t xml:space="preserve">000 0801 0440300000 000 </t>
  </si>
  <si>
    <t xml:space="preserve">000 0801 0440300170 000 </t>
  </si>
  <si>
    <t xml:space="preserve">110 0801 0440300170 611 </t>
  </si>
  <si>
    <t>Cофинансирование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</si>
  <si>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 xml:space="preserve">000 0801 04403S0360 000 </t>
  </si>
  <si>
    <t xml:space="preserve">110 0801 04403S0360 611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</si>
  <si>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</si>
  <si>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</si>
  <si>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</si>
  <si>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</si>
  <si>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000 1001 6800000000 000 </t>
  </si>
  <si>
    <t xml:space="preserve">000 1001 6890000000 000 </t>
  </si>
  <si>
    <t xml:space="preserve">000 1001 6890100000 000 </t>
  </si>
  <si>
    <t>Доплаты к пенсиям муниципальных служащих</t>
  </si>
  <si>
    <t xml:space="preserve">000 1001 6890103050 000 </t>
  </si>
  <si>
    <t>Иные пенсии, социальные доплаты к пенсиям</t>
  </si>
  <si>
    <t xml:space="preserve">110 1001 6890103050 312 </t>
  </si>
  <si>
    <t>Охрана семьи и детства</t>
  </si>
  <si>
    <t xml:space="preserve">000 1004 0000000000 000 </t>
  </si>
  <si>
    <t xml:space="preserve">000 1004 0200000000 000 </t>
  </si>
  <si>
    <t xml:space="preserve">000 1004 0240000000 000 </t>
  </si>
  <si>
    <t>Комплекс процессных мероприятий "Улучшение жилищных условий граждан"</t>
  </si>
  <si>
    <t xml:space="preserve">000 1004 0240100000 000 </t>
  </si>
  <si>
    <t>Реализация мероприятий по обеспечению жильем молодых семей</t>
  </si>
  <si>
    <t xml:space="preserve">000 1004 02401L4970 000 </t>
  </si>
  <si>
    <t>Субсидии гражданам на приобретение жилья</t>
  </si>
  <si>
    <t xml:space="preserve">110 1004 02401L4970 322 </t>
  </si>
  <si>
    <t>ФИЗИЧЕСКАЯ КУЛЬТУРА И СПОРТ</t>
  </si>
  <si>
    <t xml:space="preserve">000 1100 0000000000 000 </t>
  </si>
  <si>
    <t xml:space="preserve">000 1101 0000000000 000 </t>
  </si>
  <si>
    <t>Муниципальная программа МО город Волхов "Развитие физической культуры и спорта в МО город Волхов"</t>
  </si>
  <si>
    <t xml:space="preserve">000 1101 0500000000 000 </t>
  </si>
  <si>
    <t xml:space="preserve">000 1101 0540000000 000 </t>
  </si>
  <si>
    <t>Комплекс процессных мероприятий "Развитие физической культуры и массового спорта в МО город Волхов"</t>
  </si>
  <si>
    <t xml:space="preserve">000 1101 0540100000 000 </t>
  </si>
  <si>
    <t xml:space="preserve">000 1101 0540100170 000 </t>
  </si>
  <si>
    <t xml:space="preserve">110 1101 0540100170 611 </t>
  </si>
  <si>
    <t>Организация, проведение и участие в физкультурных мероприятиях и спортивных соревнованиях</t>
  </si>
  <si>
    <t xml:space="preserve">000 1101 0540120520 000 </t>
  </si>
  <si>
    <t xml:space="preserve">110 1101 0540120520 612 </t>
  </si>
  <si>
    <t>Финансовое обеспечение затрат по содержанию спортивных сооружений в целях предоставления сертификатов на занятия физической культурой и спортом, организованных спортивных групп и команд, отобранных по результатам конкурсных процедур</t>
  </si>
  <si>
    <t xml:space="preserve">000 1101 0540120540 000 </t>
  </si>
  <si>
    <t xml:space="preserve">110 1101 0540120540 612 </t>
  </si>
  <si>
    <t xml:space="preserve">000 1101 0540120570 000 </t>
  </si>
  <si>
    <t xml:space="preserve">110 1101 0540120570 612 </t>
  </si>
  <si>
    <t>Комплекс процессных мероприятий "Реализация мероприятий по внедрению Всероссийского физкультурно-спортивного комплекса "Готов к труду и обороне" (ГТО)</t>
  </si>
  <si>
    <t xml:space="preserve">000 1101 0540200000 000 </t>
  </si>
  <si>
    <t>Реализация мероприятий по внедрению Всероссийского физкультурно-спортивного комплекса "Готов к труду и обороне" (ГТО)</t>
  </si>
  <si>
    <t xml:space="preserve">000 1101 0540260220 000 </t>
  </si>
  <si>
    <t xml:space="preserve">110 1101 0540260220 612 </t>
  </si>
  <si>
    <t>Спорт высших достижений</t>
  </si>
  <si>
    <t xml:space="preserve">000 1103 0000000000 000 </t>
  </si>
  <si>
    <t xml:space="preserve">000 1103 0500000000 000 </t>
  </si>
  <si>
    <t xml:space="preserve">000 1103 0580000000 000 </t>
  </si>
  <si>
    <t>Мероприятия, направленные на достижение целей федерального проекта "Спорт - норма жизни"</t>
  </si>
  <si>
    <t xml:space="preserve">000 1103 0580100000 000 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</si>
  <si>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</si>
  <si>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 xml:space="preserve">000 1103 05801S4600 000 </t>
  </si>
  <si>
    <t xml:space="preserve">110 1103 05801S4600 612 </t>
  </si>
  <si>
    <t>Бюджет МО город Волхов</t>
  </si>
  <si>
    <t>на 01 октября 2022 г.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</si>
  <si>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</si>
  <si>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</si>
  <si>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(суммы денежных взысканий (штрафов) по соответствующему платежу)</t>
  </si>
  <si>
    <t>112 11406013133000430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</si>
  <si>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</si>
  <si>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110 11610030130000140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</si>
  <si>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</si>
  <si>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110 11610032130000140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</si>
  <si>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</si>
  <si>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000 0103 6730100150 100 </t>
  </si>
  <si>
    <t>Закупка товаров, работ и услуг для обеспечения государственных (муниципальных) нужд</t>
  </si>
  <si>
    <t xml:space="preserve">000 0103 6730100150 200 </t>
  </si>
  <si>
    <t>Иные бюджетные ассигнования</t>
  </si>
  <si>
    <t xml:space="preserve">000 0103 6730100150 800 </t>
  </si>
  <si>
    <t>Межбюджетные трансферты</t>
  </si>
  <si>
    <t xml:space="preserve">000 0106 6730180070 500 </t>
  </si>
  <si>
    <t xml:space="preserve">000 0111 6890120450 800 </t>
  </si>
  <si>
    <t xml:space="preserve">000 0113 0440320140 100 </t>
  </si>
  <si>
    <t xml:space="preserve">000 0113 0840120010 200 </t>
  </si>
  <si>
    <t>Предоставление субсидий бюджетным, автономным учреждениям и иным некоммерческим организациям</t>
  </si>
  <si>
    <t xml:space="preserve">000 0113 0840206080 600 </t>
  </si>
  <si>
    <t xml:space="preserve">000 0113 6890100170 100 </t>
  </si>
  <si>
    <t xml:space="preserve">000 0113 6890100170 200 </t>
  </si>
  <si>
    <t xml:space="preserve">000 0113 6890100170 800 </t>
  </si>
  <si>
    <t>Социальное обеспечение и иные выплаты населению</t>
  </si>
  <si>
    <t xml:space="preserve">000 0113 6890103020 300 </t>
  </si>
  <si>
    <t xml:space="preserve">000 0113 6890103040 300 </t>
  </si>
  <si>
    <t xml:space="preserve">000 0113 6890120040 200 </t>
  </si>
  <si>
    <t xml:space="preserve">000 0113 6890120050 200 </t>
  </si>
  <si>
    <t xml:space="preserve">000 0113 6890120050 800 </t>
  </si>
  <si>
    <t>Исполнение судебных актов Российской Федерации и мировых соглашений по возмещению причиненного вреда</t>
  </si>
  <si>
    <t xml:space="preserve">110 0113 6890120050 831 </t>
  </si>
  <si>
    <t xml:space="preserve">000 0113 6890120130 200 </t>
  </si>
  <si>
    <t xml:space="preserve">000 0113 6890120130 600 </t>
  </si>
  <si>
    <t xml:space="preserve">000 0309 0740320070 200 </t>
  </si>
  <si>
    <t>Проведение ремонтных работ на объектах по гражданской обороне</t>
  </si>
  <si>
    <t xml:space="preserve">000 0309 0740320340 000 </t>
  </si>
  <si>
    <t xml:space="preserve">000 0309 0740320340 600 </t>
  </si>
  <si>
    <t xml:space="preserve">110 0309 0740320340 612 </t>
  </si>
  <si>
    <t xml:space="preserve">000 0310 0740220060 200 </t>
  </si>
  <si>
    <t xml:space="preserve">000 0310 0740220620 200 </t>
  </si>
  <si>
    <t xml:space="preserve">000 0310 0740420080 200 </t>
  </si>
  <si>
    <t xml:space="preserve">000 0314 0740120090 100 </t>
  </si>
  <si>
    <t xml:space="preserve">000 0314 0740120090 200 </t>
  </si>
  <si>
    <t xml:space="preserve">000 0314 0740120100 100 </t>
  </si>
  <si>
    <t xml:space="preserve">000 0314 0740120110 200 </t>
  </si>
  <si>
    <t xml:space="preserve">000 0409 0340100170 600 </t>
  </si>
  <si>
    <t xml:space="preserve">000 0409 0340120380 200 </t>
  </si>
  <si>
    <t xml:space="preserve">000 0409 0340120500 200 </t>
  </si>
  <si>
    <t xml:space="preserve">000 0409 0340420410 600 </t>
  </si>
  <si>
    <t xml:space="preserve">000 0409 0340420420 600 </t>
  </si>
  <si>
    <t>Устройство объектов дорожного хозяйства, непосредственно влияющих на обеспечение безопасности дорожного движения</t>
  </si>
  <si>
    <t xml:space="preserve">000 0409 0340420470 000 </t>
  </si>
  <si>
    <t>Капитальные вложения в объекты государственной (муниципальной) собственности</t>
  </si>
  <si>
    <t xml:space="preserve">000 0409 0340420470 400 </t>
  </si>
  <si>
    <t xml:space="preserve">110 0409 0340420470 414 </t>
  </si>
  <si>
    <t xml:space="preserve">000 0409 0340460660 600 </t>
  </si>
  <si>
    <t xml:space="preserve">000 0409 0340520460 200 </t>
  </si>
  <si>
    <t xml:space="preserve">000 0409 03801S4200 200 </t>
  </si>
  <si>
    <t xml:space="preserve">000 0412 0640120700 200 </t>
  </si>
  <si>
    <t xml:space="preserve">000 0412 6890120530 200 </t>
  </si>
  <si>
    <t xml:space="preserve">000 0501 0140120170 200 </t>
  </si>
  <si>
    <t xml:space="preserve">000 0501 01401S0180 800 </t>
  </si>
  <si>
    <t xml:space="preserve">000 0501 01401S0810 800 </t>
  </si>
  <si>
    <t xml:space="preserve">000 0501 021F367483 400 </t>
  </si>
  <si>
    <t xml:space="preserve">000 0501 021F36748S 400 </t>
  </si>
  <si>
    <t xml:space="preserve">000 0501 0280120690 400 </t>
  </si>
  <si>
    <t xml:space="preserve">000 0501 6890120020 200 </t>
  </si>
  <si>
    <t xml:space="preserve">000 0501 6890120180 200 </t>
  </si>
  <si>
    <t xml:space="preserve">000 0501 6890120190 200 </t>
  </si>
  <si>
    <t xml:space="preserve">000 0502 0110000000 000 </t>
  </si>
  <si>
    <t>Федеральный проект "Комплексная система обращения с твердыми коммунальными отходами"</t>
  </si>
  <si>
    <t xml:space="preserve">000 0502 011G200000 000 </t>
  </si>
  <si>
    <t>Государственная поддержка закупки контейнеров для раздельного накопления твердых коммунальных отходов</t>
  </si>
  <si>
    <t xml:space="preserve">000 0502 011G252690 000 </t>
  </si>
  <si>
    <t xml:space="preserve">000 0502 011G252690 200 </t>
  </si>
  <si>
    <t xml:space="preserve">110 0502 011G252690 244 </t>
  </si>
  <si>
    <t xml:space="preserve">000 0502 0180120490 400 </t>
  </si>
  <si>
    <t xml:space="preserve">000 0502 01801S0200 400 </t>
  </si>
  <si>
    <t xml:space="preserve">000 0502 01802S4790 200 </t>
  </si>
  <si>
    <t xml:space="preserve">000 0502 01802S4960 200 </t>
  </si>
  <si>
    <t xml:space="preserve">000 0502 0340320660 200 </t>
  </si>
  <si>
    <t xml:space="preserve">000 0502 6890106070 800 </t>
  </si>
  <si>
    <t xml:space="preserve">000 0502 6890120220 200 </t>
  </si>
  <si>
    <t xml:space="preserve">000 0503 0140120350 400 </t>
  </si>
  <si>
    <t xml:space="preserve">000 0503 0340220230 600 </t>
  </si>
  <si>
    <t xml:space="preserve">000 0503 0340220250 600 </t>
  </si>
  <si>
    <t xml:space="preserve">000 0503 08403S4660 200 </t>
  </si>
  <si>
    <t xml:space="preserve">000 0503 091F255550 200 </t>
  </si>
  <si>
    <t xml:space="preserve">000 0503 0940120650 200 </t>
  </si>
  <si>
    <t>Проведение мероприятий по созданию и развитию инфраструктуры активных видов туризма</t>
  </si>
  <si>
    <t xml:space="preserve">000 0503 0970124950 000 </t>
  </si>
  <si>
    <t xml:space="preserve">000 0503 0970124950 400 </t>
  </si>
  <si>
    <t xml:space="preserve">110 0503 0970124950 414 </t>
  </si>
  <si>
    <t xml:space="preserve">000 0503 09701S4950 400 </t>
  </si>
  <si>
    <t xml:space="preserve">000 0503 6890100170 600 </t>
  </si>
  <si>
    <t xml:space="preserve">000 0503 6890120260 200 </t>
  </si>
  <si>
    <t xml:space="preserve">000 0503 6890120270 200 </t>
  </si>
  <si>
    <t xml:space="preserve">000 0503 6890120500 200 </t>
  </si>
  <si>
    <t xml:space="preserve">000 0503 6890120650 200 </t>
  </si>
  <si>
    <t xml:space="preserve">000 0503 6890120650 400 </t>
  </si>
  <si>
    <t xml:space="preserve">000 0505 6890100170 600 </t>
  </si>
  <si>
    <t xml:space="preserve">000 0505 6890120050 000 </t>
  </si>
  <si>
    <t xml:space="preserve">000 0505 6890120050 600 </t>
  </si>
  <si>
    <t xml:space="preserve">110 0505 6890120050 612 </t>
  </si>
  <si>
    <t xml:space="preserve">000 0505 6890120570 600 </t>
  </si>
  <si>
    <t xml:space="preserve">000 0707 1040100170 600 </t>
  </si>
  <si>
    <t xml:space="preserve">000 0707 1040120280 600 </t>
  </si>
  <si>
    <t xml:space="preserve">000 0707 1040120290 600 </t>
  </si>
  <si>
    <t xml:space="preserve">000 0707 1040120430 600 </t>
  </si>
  <si>
    <t xml:space="preserve">000 0707 10401S4330 600 </t>
  </si>
  <si>
    <t xml:space="preserve">000 0707 1040220300 600 </t>
  </si>
  <si>
    <t xml:space="preserve">000 0707 1040320330 600 </t>
  </si>
  <si>
    <t xml:space="preserve">000 0801 0440120560 600 </t>
  </si>
  <si>
    <t xml:space="preserve">000 0801 0440120570 600 </t>
  </si>
  <si>
    <t xml:space="preserve">000 0801 04401S4840 600 </t>
  </si>
  <si>
    <t xml:space="preserve">000 0801 0440220310 200 </t>
  </si>
  <si>
    <t xml:space="preserve">000 0801 0440220310 600 </t>
  </si>
  <si>
    <t xml:space="preserve">000 0801 0440260140 600 </t>
  </si>
  <si>
    <t xml:space="preserve">000 0801 0440260320 600 </t>
  </si>
  <si>
    <t xml:space="preserve">000 0801 0440260410 600 </t>
  </si>
  <si>
    <t xml:space="preserve">000 0801 0440300170 600 </t>
  </si>
  <si>
    <t xml:space="preserve">000 0801 04403S0360 600 </t>
  </si>
  <si>
    <t xml:space="preserve">000 1001 6890103050 300 </t>
  </si>
  <si>
    <t xml:space="preserve">000 1004 02401L4970 300 </t>
  </si>
  <si>
    <t xml:space="preserve">000 1101 0540100170 600 </t>
  </si>
  <si>
    <t xml:space="preserve">000 1101 0540120520 600 </t>
  </si>
  <si>
    <t xml:space="preserve">000 1101 0540120540 600 </t>
  </si>
  <si>
    <t xml:space="preserve">000 1101 0540120560 000 </t>
  </si>
  <si>
    <t xml:space="preserve">000 1101 0540120560 600 </t>
  </si>
  <si>
    <t xml:space="preserve">110 1101 0540120560 612 </t>
  </si>
  <si>
    <t xml:space="preserve">000 1101 0540120570 600 </t>
  </si>
  <si>
    <t xml:space="preserve">000 1101 0540260220 600 </t>
  </si>
  <si>
    <t xml:space="preserve">000 1103 05801S4600 600 </t>
  </si>
  <si>
    <t>на 1 октября 2022 года</t>
  </si>
  <si>
    <t>На непредвиденные расходы для проведения технического надзора в ходе выполнения работ по кап. ремонту общего имущества в многоквартирном доме, расположенном по адресу:Лен.обл.,г.Волхов, бульвар Южный,д.2</t>
  </si>
  <si>
    <t>Постановление администрации Волховского муниципального района от 07.09.2022 г. №2681</t>
  </si>
  <si>
    <t>0501</t>
  </si>
  <si>
    <t>На непредвиденные расходы для ликвидации незаконно установленных гаражей на территории МО город Волхов</t>
  </si>
  <si>
    <t>Постановление администрации Волховского муниципального района от 22.08.2022 г. №2457</t>
  </si>
  <si>
    <t>На непредвиденные расходы на мероприятий мероприятий по закрытию дела о банкротстве (погашение задолженности МБУ «Управление общежитиями г. Волхова» за потребленную тепловую энергию перед АО «ЛОТЭК»)</t>
  </si>
  <si>
    <t>Постановление администрации Волховского муниципального района от 08.09.2022 г. №2696</t>
  </si>
  <si>
    <t>0505</t>
  </si>
  <si>
    <t xml:space="preserve">                 </t>
  </si>
  <si>
    <t>от  8 ноября 2022 г.  № 3437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</si>
</sst>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.mm\.yyyy"/>
    <numFmt numFmtId="165" formatCode="#,##0.00_ ;\-#,##0.00"/>
    <numFmt numFmtId="166" formatCode="dd/mm/yyyy\ &quot;г.&quot;"/>
    <numFmt numFmtId="167" formatCode="0.000000000"/>
    <numFmt numFmtId="168" formatCode="#,##0.0"/>
    <numFmt numFmtId="169" formatCode="?"/>
  </numFmts>
  <fonts count="44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 Cyr"/>
      <charset val="204"/>
    </font>
    <font>
      <b/>
      <sz val="8"/>
      <name val="Arial Cyr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8"/>
      <name val="Arial Cyr"/>
      <family val="2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 Cyr"/>
      <family val="2"/>
      <charset val="204"/>
    </font>
    <font>
      <b/>
      <sz val="10.5"/>
      <name val="Arial Cyr"/>
      <charset val="204"/>
    </font>
    <font>
      <sz val="9"/>
      <name val="Arial Cyr"/>
      <charset val="204"/>
    </font>
    <font>
      <i/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</font>
    <font>
      <b/>
      <sz val="12"/>
      <name val="Arial Cyr"/>
      <charset val="204"/>
    </font>
    <font>
      <b/>
      <sz val="10"/>
      <name val="Arial Cyr"/>
    </font>
    <font>
      <sz val="12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2"/>
        <bgColor indexed="64"/>
      </patternFill>
    </fill>
  </fills>
  <borders count="10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4">
    <xf numFmtId="0" fontId="0" fillId="0" borderId="0"/>
    <xf numFmtId="0" fontId="3" fillId="0" borderId="1"/>
    <xf numFmtId="0" fontId="4" fillId="0" borderId="1">
      <alignment horizontal="center"/>
    </xf>
    <xf numFmtId="0" fontId="5" fillId="0" borderId="2">
      <alignment horizontal="center"/>
    </xf>
    <xf numFmtId="0" fontId="6" fillId="0" borderId="1">
      <alignment horizontal="right"/>
    </xf>
    <xf numFmtId="0" fontId="4" fillId="0" borderId="1"/>
    <xf numFmtId="0" fontId="7" fillId="0" borderId="1"/>
    <xf numFmtId="0" fontId="7" fillId="0" borderId="3"/>
    <xf numFmtId="0" fontId="5" fillId="0" borderId="4">
      <alignment horizontal="center"/>
    </xf>
    <xf numFmtId="0" fontId="6" fillId="0" borderId="5">
      <alignment horizontal="right"/>
    </xf>
    <xf numFmtId="0" fontId="5" fillId="0" borderId="1"/>
    <xf numFmtId="0" fontId="5" fillId="0" borderId="6">
      <alignment horizontal="right"/>
    </xf>
    <xf numFmtId="49" fontId="5" fillId="0" borderId="7">
      <alignment horizontal="center"/>
    </xf>
    <xf numFmtId="0" fontId="6" fillId="0" borderId="8">
      <alignment horizontal="right"/>
    </xf>
    <xf numFmtId="0" fontId="8" fillId="0" borderId="1"/>
    <xf numFmtId="164" fontId="5" fillId="0" borderId="9">
      <alignment horizontal="center"/>
    </xf>
    <xf numFmtId="0" fontId="5" fillId="0" borderId="1">
      <alignment horizontal="left"/>
    </xf>
    <xf numFmtId="49" fontId="5" fillId="0" borderId="1"/>
    <xf numFmtId="49" fontId="5" fillId="0" borderId="6">
      <alignment horizontal="right" vertical="center"/>
    </xf>
    <xf numFmtId="49" fontId="5" fillId="0" borderId="9">
      <alignment horizontal="center" vertical="center"/>
    </xf>
    <xf numFmtId="0" fontId="5" fillId="0" borderId="2">
      <alignment horizontal="left" wrapText="1"/>
    </xf>
    <xf numFmtId="49" fontId="5" fillId="0" borderId="9">
      <alignment horizontal="center"/>
    </xf>
    <xf numFmtId="0" fontId="5" fillId="0" borderId="10">
      <alignment horizontal="left" wrapText="1"/>
    </xf>
    <xf numFmtId="49" fontId="5" fillId="0" borderId="6">
      <alignment horizontal="right"/>
    </xf>
    <xf numFmtId="0" fontId="5" fillId="0" borderId="11">
      <alignment horizontal="left"/>
    </xf>
    <xf numFmtId="49" fontId="5" fillId="0" borderId="11"/>
    <xf numFmtId="49" fontId="5" fillId="0" borderId="6"/>
    <xf numFmtId="49" fontId="5" fillId="0" borderId="12">
      <alignment horizontal="center"/>
    </xf>
    <xf numFmtId="0" fontId="4" fillId="0" borderId="2">
      <alignment horizontal="center"/>
    </xf>
    <xf numFmtId="0" fontId="5" fillId="0" borderId="13">
      <alignment horizontal="center" vertical="top" wrapText="1"/>
    </xf>
    <xf numFmtId="49" fontId="5" fillId="0" borderId="13">
      <alignment horizontal="center" vertical="top" wrapText="1"/>
    </xf>
    <xf numFmtId="0" fontId="3" fillId="0" borderId="14"/>
    <xf numFmtId="0" fontId="3" fillId="0" borderId="5"/>
    <xf numFmtId="0" fontId="5" fillId="0" borderId="13">
      <alignment horizontal="center" vertical="center"/>
    </xf>
    <xf numFmtId="0" fontId="5" fillId="0" borderId="4">
      <alignment horizontal="center" vertical="center"/>
    </xf>
    <xf numFmtId="49" fontId="5" fillId="0" borderId="4">
      <alignment horizontal="center" vertical="center"/>
    </xf>
    <xf numFmtId="0" fontId="5" fillId="0" borderId="15">
      <alignment horizontal="left" wrapText="1"/>
    </xf>
    <xf numFmtId="49" fontId="5" fillId="0" borderId="16">
      <alignment horizontal="center" wrapText="1"/>
    </xf>
    <xf numFmtId="49" fontId="5" fillId="0" borderId="17">
      <alignment horizontal="center"/>
    </xf>
    <xf numFmtId="4" fontId="5" fillId="0" borderId="17">
      <alignment horizontal="right" shrinkToFit="1"/>
    </xf>
    <xf numFmtId="0" fontId="5" fillId="0" borderId="18">
      <alignment horizontal="left" wrapText="1"/>
    </xf>
    <xf numFmtId="49" fontId="5" fillId="0" borderId="19">
      <alignment horizontal="center" shrinkToFit="1"/>
    </xf>
    <xf numFmtId="49" fontId="5" fillId="0" borderId="20">
      <alignment horizontal="center"/>
    </xf>
    <xf numFmtId="4" fontId="5" fillId="0" borderId="20">
      <alignment horizontal="right" shrinkToFit="1"/>
    </xf>
    <xf numFmtId="0" fontId="5" fillId="0" borderId="21">
      <alignment horizontal="left" wrapText="1" indent="2"/>
    </xf>
    <xf numFmtId="49" fontId="5" fillId="0" borderId="22">
      <alignment horizontal="center" shrinkToFit="1"/>
    </xf>
    <xf numFmtId="49" fontId="5" fillId="0" borderId="23">
      <alignment horizontal="center"/>
    </xf>
    <xf numFmtId="4" fontId="5" fillId="0" borderId="23">
      <alignment horizontal="right" shrinkToFit="1"/>
    </xf>
    <xf numFmtId="49" fontId="5" fillId="0" borderId="1">
      <alignment horizontal="right"/>
    </xf>
    <xf numFmtId="0" fontId="4" fillId="0" borderId="5">
      <alignment horizontal="center"/>
    </xf>
    <xf numFmtId="0" fontId="5" fillId="0" borderId="4">
      <alignment horizontal="center" vertical="center" shrinkToFit="1"/>
    </xf>
    <xf numFmtId="49" fontId="5" fillId="0" borderId="4">
      <alignment horizontal="center" vertical="center" shrinkToFit="1"/>
    </xf>
    <xf numFmtId="49" fontId="3" fillId="0" borderId="5"/>
    <xf numFmtId="0" fontId="5" fillId="0" borderId="16">
      <alignment horizontal="center" shrinkToFit="1"/>
    </xf>
    <xf numFmtId="4" fontId="5" fillId="0" borderId="24">
      <alignment horizontal="right" shrinkToFit="1"/>
    </xf>
    <xf numFmtId="49" fontId="3" fillId="0" borderId="8"/>
    <xf numFmtId="0" fontId="5" fillId="0" borderId="19">
      <alignment horizontal="center" shrinkToFit="1"/>
    </xf>
    <xf numFmtId="165" fontId="5" fillId="0" borderId="20">
      <alignment horizontal="right" shrinkToFit="1"/>
    </xf>
    <xf numFmtId="165" fontId="5" fillId="0" borderId="25">
      <alignment horizontal="right" shrinkToFit="1"/>
    </xf>
    <xf numFmtId="0" fontId="5" fillId="0" borderId="26">
      <alignment horizontal="left" wrapText="1"/>
    </xf>
    <xf numFmtId="49" fontId="5" fillId="0" borderId="22">
      <alignment horizontal="center" wrapText="1"/>
    </xf>
    <xf numFmtId="49" fontId="5" fillId="0" borderId="23">
      <alignment horizontal="center" wrapText="1"/>
    </xf>
    <xf numFmtId="4" fontId="5" fillId="0" borderId="23">
      <alignment horizontal="right" wrapText="1"/>
    </xf>
    <xf numFmtId="4" fontId="5" fillId="0" borderId="21">
      <alignment horizontal="right" wrapText="1"/>
    </xf>
    <xf numFmtId="0" fontId="3" fillId="0" borderId="8">
      <alignment wrapText="1"/>
    </xf>
    <xf numFmtId="0" fontId="5" fillId="0" borderId="27">
      <alignment horizontal="left" wrapText="1"/>
    </xf>
    <xf numFmtId="49" fontId="5" fillId="0" borderId="28">
      <alignment horizontal="center" shrinkToFit="1"/>
    </xf>
    <xf numFmtId="49" fontId="5" fillId="0" borderId="29">
      <alignment horizontal="center"/>
    </xf>
    <xf numFmtId="4" fontId="5" fillId="0" borderId="29">
      <alignment horizontal="right" shrinkToFit="1"/>
    </xf>
    <xf numFmtId="49" fontId="5" fillId="0" borderId="30">
      <alignment horizontal="center"/>
    </xf>
    <xf numFmtId="0" fontId="3" fillId="0" borderId="8"/>
    <xf numFmtId="0" fontId="8" fillId="0" borderId="11"/>
    <xf numFmtId="0" fontId="8" fillId="0" borderId="31"/>
    <xf numFmtId="0" fontId="5" fillId="0" borderId="1">
      <alignment wrapText="1"/>
    </xf>
    <xf numFmtId="49" fontId="5" fillId="0" borderId="1">
      <alignment wrapText="1"/>
    </xf>
    <xf numFmtId="49" fontId="5" fillId="0" borderId="1">
      <alignment horizontal="center"/>
    </xf>
    <xf numFmtId="49" fontId="9" fillId="0" borderId="1"/>
    <xf numFmtId="0" fontId="5" fillId="0" borderId="2">
      <alignment horizontal="left"/>
    </xf>
    <xf numFmtId="49" fontId="5" fillId="0" borderId="2">
      <alignment horizontal="left"/>
    </xf>
    <xf numFmtId="0" fontId="5" fillId="0" borderId="2">
      <alignment horizontal="center" shrinkToFit="1"/>
    </xf>
    <xf numFmtId="49" fontId="5" fillId="0" borderId="2">
      <alignment horizontal="center" vertical="center" shrinkToFit="1"/>
    </xf>
    <xf numFmtId="49" fontId="3" fillId="0" borderId="2">
      <alignment shrinkToFit="1"/>
    </xf>
    <xf numFmtId="49" fontId="5" fillId="0" borderId="2">
      <alignment horizontal="right"/>
    </xf>
    <xf numFmtId="0" fontId="5" fillId="0" borderId="16">
      <alignment horizontal="center" vertical="center" shrinkToFit="1"/>
    </xf>
    <xf numFmtId="49" fontId="5" fillId="0" borderId="17">
      <alignment horizontal="center" vertical="center"/>
    </xf>
    <xf numFmtId="0" fontId="5" fillId="0" borderId="15">
      <alignment horizontal="left" wrapText="1" indent="2"/>
    </xf>
    <xf numFmtId="0" fontId="5" fillId="0" borderId="32">
      <alignment horizontal="center" vertical="center" shrinkToFit="1"/>
    </xf>
    <xf numFmtId="49" fontId="5" fillId="0" borderId="13">
      <alignment horizontal="center" vertical="center"/>
    </xf>
    <xf numFmtId="165" fontId="5" fillId="0" borderId="13">
      <alignment horizontal="right" vertical="center" shrinkToFit="1"/>
    </xf>
    <xf numFmtId="165" fontId="5" fillId="0" borderId="27">
      <alignment horizontal="right" vertical="center" shrinkToFit="1"/>
    </xf>
    <xf numFmtId="0" fontId="5" fillId="0" borderId="33">
      <alignment horizontal="left" wrapText="1"/>
    </xf>
    <xf numFmtId="4" fontId="5" fillId="0" borderId="13">
      <alignment horizontal="right" shrinkToFit="1"/>
    </xf>
    <xf numFmtId="4" fontId="5" fillId="0" borderId="27">
      <alignment horizontal="right" shrinkToFit="1"/>
    </xf>
    <xf numFmtId="0" fontId="5" fillId="0" borderId="18">
      <alignment horizontal="left" wrapText="1" indent="2"/>
    </xf>
    <xf numFmtId="0" fontId="10" fillId="0" borderId="27">
      <alignment wrapText="1"/>
    </xf>
    <xf numFmtId="0" fontId="10" fillId="0" borderId="27"/>
    <xf numFmtId="0" fontId="10" fillId="2" borderId="27">
      <alignment wrapText="1"/>
    </xf>
    <xf numFmtId="0" fontId="5" fillId="2" borderId="26">
      <alignment horizontal="left" wrapText="1"/>
    </xf>
    <xf numFmtId="49" fontId="5" fillId="0" borderId="27">
      <alignment horizontal="center" shrinkToFit="1"/>
    </xf>
    <xf numFmtId="49" fontId="5" fillId="0" borderId="13">
      <alignment horizontal="center" vertical="center" shrinkToFit="1"/>
    </xf>
    <xf numFmtId="0" fontId="3" fillId="0" borderId="11">
      <alignment horizontal="left"/>
    </xf>
    <xf numFmtId="0" fontId="3" fillId="0" borderId="31">
      <alignment horizontal="left" wrapText="1"/>
    </xf>
    <xf numFmtId="0" fontId="3" fillId="0" borderId="31">
      <alignment horizontal="left"/>
    </xf>
    <xf numFmtId="0" fontId="5" fillId="0" borderId="31"/>
    <xf numFmtId="49" fontId="3" fillId="0" borderId="31"/>
    <xf numFmtId="0" fontId="3" fillId="0" borderId="1">
      <alignment horizontal="left"/>
    </xf>
    <xf numFmtId="0" fontId="3" fillId="0" borderId="1">
      <alignment horizontal="left" wrapText="1"/>
    </xf>
    <xf numFmtId="49" fontId="3" fillId="0" borderId="1"/>
    <xf numFmtId="0" fontId="5" fillId="0" borderId="1">
      <alignment horizontal="center" wrapText="1"/>
    </xf>
    <xf numFmtId="0" fontId="5" fillId="0" borderId="2">
      <alignment horizontal="center" wrapText="1"/>
    </xf>
    <xf numFmtId="0" fontId="11" fillId="0" borderId="1">
      <alignment horizontal="center"/>
    </xf>
    <xf numFmtId="0" fontId="11" fillId="0" borderId="11">
      <alignment horizontal="center"/>
    </xf>
    <xf numFmtId="0" fontId="3" fillId="0" borderId="1">
      <alignment horizontal="center"/>
    </xf>
    <xf numFmtId="0" fontId="9" fillId="0" borderId="1">
      <alignment horizontal="left"/>
    </xf>
    <xf numFmtId="49" fontId="5" fillId="0" borderId="1">
      <alignment horizontal="left"/>
    </xf>
    <xf numFmtId="49" fontId="5" fillId="0" borderId="1">
      <alignment horizontal="center" wrapText="1"/>
    </xf>
    <xf numFmtId="0" fontId="5" fillId="0" borderId="1">
      <alignment horizontal="center"/>
    </xf>
    <xf numFmtId="0" fontId="10" fillId="0" borderId="1"/>
    <xf numFmtId="0" fontId="8" fillId="0" borderId="2"/>
    <xf numFmtId="0" fontId="3" fillId="0" borderId="2"/>
    <xf numFmtId="0" fontId="3" fillId="0" borderId="13">
      <alignment horizontal="left" wrapText="1"/>
    </xf>
    <xf numFmtId="0" fontId="3" fillId="0" borderId="11"/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3" fillId="0" borderId="13">
      <alignment horizontal="left"/>
    </xf>
    <xf numFmtId="0" fontId="23" fillId="0" borderId="1"/>
    <xf numFmtId="0" fontId="30" fillId="0" borderId="1"/>
    <xf numFmtId="0" fontId="2" fillId="0" borderId="1"/>
    <xf numFmtId="0" fontId="40" fillId="0" borderId="1"/>
  </cellStyleXfs>
  <cellXfs count="272">
    <xf numFmtId="0" fontId="0" fillId="0" borderId="0" xfId="0"/>
    <xf numFmtId="0" fontId="15" fillId="0" borderId="0" xfId="0" applyFont="1" applyAlignment="1">
      <alignment horizontal="right"/>
    </xf>
    <xf numFmtId="0" fontId="17" fillId="0" borderId="1" xfId="0" applyFont="1" applyBorder="1" applyAlignment="1" applyProtection="1">
      <alignment horizontal="right"/>
    </xf>
    <xf numFmtId="0" fontId="17" fillId="0" borderId="53" xfId="0" applyFont="1" applyBorder="1" applyAlignment="1" applyProtection="1">
      <alignment horizontal="center" vertical="center"/>
    </xf>
    <xf numFmtId="0" fontId="17" fillId="0" borderId="34" xfId="0" applyFont="1" applyBorder="1" applyAlignment="1" applyProtection="1">
      <alignment horizontal="center" vertical="center"/>
    </xf>
    <xf numFmtId="0" fontId="17" fillId="0" borderId="54" xfId="0" applyFont="1" applyBorder="1" applyAlignment="1" applyProtection="1">
      <alignment horizontal="center" vertical="center"/>
    </xf>
    <xf numFmtId="49" fontId="17" fillId="0" borderId="34" xfId="0" applyNumberFormat="1" applyFont="1" applyBorder="1" applyAlignment="1" applyProtection="1">
      <alignment horizontal="center" vertical="center"/>
    </xf>
    <xf numFmtId="49" fontId="17" fillId="0" borderId="54" xfId="0" applyNumberFormat="1" applyFont="1" applyBorder="1" applyAlignment="1" applyProtection="1">
      <alignment horizontal="center" vertical="center"/>
    </xf>
    <xf numFmtId="49" fontId="17" fillId="0" borderId="55" xfId="0" applyNumberFormat="1" applyFont="1" applyBorder="1" applyAlignment="1" applyProtection="1">
      <alignment horizontal="center" vertical="center"/>
    </xf>
    <xf numFmtId="49" fontId="20" fillId="0" borderId="64" xfId="0" applyNumberFormat="1" applyFont="1" applyBorder="1" applyAlignment="1" applyProtection="1">
      <alignment horizontal="left" wrapText="1"/>
    </xf>
    <xf numFmtId="4" fontId="20" fillId="0" borderId="50" xfId="0" applyNumberFormat="1" applyFont="1" applyBorder="1" applyAlignment="1" applyProtection="1">
      <alignment horizontal="right"/>
    </xf>
    <xf numFmtId="4" fontId="20" fillId="0" borderId="52" xfId="0" applyNumberFormat="1" applyFont="1" applyBorder="1" applyAlignment="1" applyProtection="1">
      <alignment horizontal="right"/>
    </xf>
    <xf numFmtId="49" fontId="17" fillId="0" borderId="64" xfId="0" applyNumberFormat="1" applyFont="1" applyBorder="1" applyAlignment="1" applyProtection="1">
      <alignment horizontal="left" wrapText="1"/>
    </xf>
    <xf numFmtId="49" fontId="17" fillId="0" borderId="49" xfId="0" applyNumberFormat="1" applyFont="1" applyBorder="1" applyAlignment="1" applyProtection="1">
      <alignment horizontal="center" wrapText="1"/>
    </xf>
    <xf numFmtId="4" fontId="17" fillId="0" borderId="50" xfId="0" applyNumberFormat="1" applyFont="1" applyBorder="1" applyAlignment="1" applyProtection="1">
      <alignment horizontal="right"/>
    </xf>
    <xf numFmtId="4" fontId="17" fillId="0" borderId="52" xfId="0" applyNumberFormat="1" applyFont="1" applyBorder="1" applyAlignment="1" applyProtection="1">
      <alignment horizontal="right"/>
    </xf>
    <xf numFmtId="49" fontId="20" fillId="0" borderId="57" xfId="0" applyNumberFormat="1" applyFont="1" applyBorder="1" applyAlignment="1" applyProtection="1">
      <alignment horizontal="center" wrapText="1"/>
    </xf>
    <xf numFmtId="4" fontId="20" fillId="0" borderId="58" xfId="0" applyNumberFormat="1" applyFont="1" applyBorder="1" applyAlignment="1" applyProtection="1">
      <alignment horizontal="right"/>
    </xf>
    <xf numFmtId="4" fontId="20" fillId="0" borderId="59" xfId="0" applyNumberFormat="1" applyFont="1" applyBorder="1" applyAlignment="1" applyProtection="1">
      <alignment horizontal="right"/>
    </xf>
    <xf numFmtId="49" fontId="17" fillId="0" borderId="65" xfId="0" applyNumberFormat="1" applyFont="1" applyBorder="1" applyAlignment="1" applyProtection="1">
      <alignment horizontal="left" wrapText="1"/>
    </xf>
    <xf numFmtId="4" fontId="17" fillId="0" borderId="58" xfId="0" applyNumberFormat="1" applyFont="1" applyBorder="1" applyAlignment="1" applyProtection="1">
      <alignment horizontal="right"/>
    </xf>
    <xf numFmtId="4" fontId="17" fillId="0" borderId="59" xfId="0" applyNumberFormat="1" applyFont="1" applyBorder="1" applyAlignment="1" applyProtection="1">
      <alignment horizontal="right"/>
    </xf>
    <xf numFmtId="0" fontId="22" fillId="0" borderId="0" xfId="0" applyFont="1"/>
    <xf numFmtId="0" fontId="15" fillId="0" borderId="0" xfId="0" applyFont="1" applyAlignment="1"/>
    <xf numFmtId="0" fontId="23" fillId="0" borderId="1" xfId="0" applyFont="1" applyBorder="1"/>
    <xf numFmtId="0" fontId="23" fillId="0" borderId="1" xfId="0" applyFont="1" applyBorder="1" applyAlignment="1">
      <alignment horizontal="left"/>
    </xf>
    <xf numFmtId="0" fontId="26" fillId="0" borderId="1" xfId="0" applyFont="1" applyBorder="1" applyAlignment="1"/>
    <xf numFmtId="0" fontId="26" fillId="0" borderId="1" xfId="0" applyFont="1" applyBorder="1" applyAlignment="1">
      <alignment horizontal="left"/>
    </xf>
    <xf numFmtId="49" fontId="26" fillId="0" borderId="1" xfId="0" applyNumberFormat="1" applyFont="1" applyBorder="1" applyAlignment="1">
      <alignment horizontal="left"/>
    </xf>
    <xf numFmtId="0" fontId="26" fillId="0" borderId="1" xfId="0" applyFont="1" applyBorder="1" applyAlignment="1">
      <alignment horizontal="right"/>
    </xf>
    <xf numFmtId="49" fontId="29" fillId="0" borderId="58" xfId="130" applyNumberFormat="1" applyFont="1" applyFill="1" applyBorder="1" applyAlignment="1">
      <alignment horizontal="center" vertical="center" wrapText="1"/>
    </xf>
    <xf numFmtId="49" fontId="29" fillId="0" borderId="68" xfId="130" applyNumberFormat="1" applyFont="1" applyFill="1" applyBorder="1" applyAlignment="1">
      <alignment horizontal="center" vertical="center" wrapText="1"/>
    </xf>
    <xf numFmtId="49" fontId="29" fillId="0" borderId="58" xfId="131" applyNumberFormat="1" applyFont="1" applyBorder="1" applyAlignment="1" applyProtection="1">
      <alignment horizontal="center" vertical="center" wrapText="1"/>
    </xf>
    <xf numFmtId="0" fontId="21" fillId="0" borderId="0" xfId="0" applyFont="1"/>
    <xf numFmtId="0" fontId="31" fillId="0" borderId="58" xfId="131" applyFont="1" applyFill="1" applyBorder="1" applyAlignment="1">
      <alignment horizontal="left" vertical="center" wrapText="1"/>
    </xf>
    <xf numFmtId="0" fontId="32" fillId="0" borderId="58" xfId="131" applyFont="1" applyFill="1" applyBorder="1" applyAlignment="1">
      <alignment horizontal="left" vertical="center" wrapText="1"/>
    </xf>
    <xf numFmtId="49" fontId="31" fillId="0" borderId="68" xfId="130" applyNumberFormat="1" applyFont="1" applyFill="1" applyBorder="1" applyAlignment="1">
      <alignment horizontal="center" vertical="center" wrapText="1"/>
    </xf>
    <xf numFmtId="4" fontId="31" fillId="0" borderId="58" xfId="130" applyNumberFormat="1" applyFont="1" applyFill="1" applyBorder="1" applyAlignment="1">
      <alignment horizontal="right" vertical="center"/>
    </xf>
    <xf numFmtId="49" fontId="33" fillId="0" borderId="58" xfId="130" applyNumberFormat="1" applyFont="1" applyFill="1" applyBorder="1" applyAlignment="1">
      <alignment horizontal="left" vertical="center" wrapText="1"/>
    </xf>
    <xf numFmtId="49" fontId="31" fillId="0" borderId="68" xfId="130" applyNumberFormat="1" applyFont="1" applyFill="1" applyBorder="1" applyAlignment="1">
      <alignment horizontal="right" vertical="center"/>
    </xf>
    <xf numFmtId="4" fontId="33" fillId="0" borderId="58" xfId="130" applyNumberFormat="1" applyFont="1" applyFill="1" applyBorder="1" applyAlignment="1">
      <alignment horizontal="right" vertical="center"/>
    </xf>
    <xf numFmtId="0" fontId="0" fillId="0" borderId="0" xfId="0" applyFill="1"/>
    <xf numFmtId="0" fontId="22" fillId="0" borderId="0" xfId="0" applyFont="1" applyFill="1"/>
    <xf numFmtId="0" fontId="15" fillId="0" borderId="0" xfId="0" applyFont="1" applyFill="1" applyAlignment="1"/>
    <xf numFmtId="0" fontId="2" fillId="0" borderId="1" xfId="132" applyAlignment="1">
      <alignment vertical="center"/>
    </xf>
    <xf numFmtId="0" fontId="15" fillId="0" borderId="1" xfId="132" applyFont="1" applyAlignment="1">
      <alignment horizontal="right"/>
    </xf>
    <xf numFmtId="0" fontId="2" fillId="0" borderId="1" xfId="132" applyAlignment="1"/>
    <xf numFmtId="0" fontId="21" fillId="0" borderId="1" xfId="132" applyFont="1" applyBorder="1" applyAlignment="1">
      <alignment horizontal="left" vertical="center" wrapText="1"/>
    </xf>
    <xf numFmtId="0" fontId="26" fillId="0" borderId="1" xfId="132" applyFont="1" applyBorder="1" applyAlignment="1">
      <alignment horizontal="left" vertical="center"/>
    </xf>
    <xf numFmtId="49" fontId="26" fillId="0" borderId="1" xfId="132" applyNumberFormat="1" applyFont="1" applyBorder="1" applyAlignment="1">
      <alignment horizontal="left" vertical="center"/>
    </xf>
    <xf numFmtId="49" fontId="26" fillId="0" borderId="1" xfId="132" applyNumberFormat="1" applyFont="1" applyBorder="1" applyAlignment="1">
      <alignment vertical="center"/>
    </xf>
    <xf numFmtId="0" fontId="26" fillId="0" borderId="1" xfId="132" applyFont="1" applyBorder="1" applyAlignment="1">
      <alignment horizontal="right" vertical="center"/>
    </xf>
    <xf numFmtId="0" fontId="26" fillId="0" borderId="70" xfId="0" applyFont="1" applyFill="1" applyBorder="1" applyAlignment="1">
      <alignment horizontal="center" vertical="center"/>
    </xf>
    <xf numFmtId="49" fontId="26" fillId="0" borderId="71" xfId="0" applyNumberFormat="1" applyFont="1" applyFill="1" applyBorder="1" applyAlignment="1">
      <alignment horizontal="center" vertical="center" wrapText="1"/>
    </xf>
    <xf numFmtId="49" fontId="26" fillId="0" borderId="71" xfId="0" applyNumberFormat="1" applyFont="1" applyFill="1" applyBorder="1" applyAlignment="1">
      <alignment horizontal="center" vertical="center"/>
    </xf>
    <xf numFmtId="49" fontId="26" fillId="0" borderId="72" xfId="0" applyNumberFormat="1" applyFont="1" applyFill="1" applyBorder="1" applyAlignment="1">
      <alignment horizontal="center" vertical="center" wrapText="1"/>
    </xf>
    <xf numFmtId="49" fontId="28" fillId="4" borderId="73" xfId="0" applyNumberFormat="1" applyFont="1" applyFill="1" applyBorder="1" applyAlignment="1">
      <alignment horizontal="left" vertical="center" wrapText="1"/>
    </xf>
    <xf numFmtId="4" fontId="28" fillId="4" borderId="35" xfId="0" applyNumberFormat="1" applyFont="1" applyFill="1" applyBorder="1" applyAlignment="1">
      <alignment horizontal="right" vertical="center"/>
    </xf>
    <xf numFmtId="49" fontId="36" fillId="0" borderId="74" xfId="0" applyNumberFormat="1" applyFont="1" applyFill="1" applyBorder="1" applyAlignment="1">
      <alignment horizontal="left" vertical="center" wrapText="1"/>
    </xf>
    <xf numFmtId="4" fontId="28" fillId="0" borderId="75" xfId="0" applyNumberFormat="1" applyFont="1" applyFill="1" applyBorder="1" applyAlignment="1">
      <alignment horizontal="right" vertical="center"/>
    </xf>
    <xf numFmtId="4" fontId="28" fillId="0" borderId="76" xfId="0" applyNumberFormat="1" applyFont="1" applyFill="1" applyBorder="1" applyAlignment="1">
      <alignment horizontal="right" vertical="center"/>
    </xf>
    <xf numFmtId="0" fontId="19" fillId="0" borderId="1" xfId="132" applyFont="1" applyAlignment="1">
      <alignment vertical="center"/>
    </xf>
    <xf numFmtId="49" fontId="28" fillId="0" borderId="77" xfId="0" applyNumberFormat="1" applyFont="1" applyFill="1" applyBorder="1" applyAlignment="1">
      <alignment horizontal="left" vertical="center" wrapText="1"/>
    </xf>
    <xf numFmtId="4" fontId="28" fillId="0" borderId="37" xfId="0" applyNumberFormat="1" applyFont="1" applyFill="1" applyBorder="1" applyAlignment="1">
      <alignment horizontal="right" vertical="center"/>
    </xf>
    <xf numFmtId="0" fontId="2" fillId="0" borderId="1" xfId="132" applyFont="1" applyAlignment="1">
      <alignment vertical="center"/>
    </xf>
    <xf numFmtId="49" fontId="36" fillId="0" borderId="78" xfId="0" applyNumberFormat="1" applyFont="1" applyFill="1" applyBorder="1" applyAlignment="1">
      <alignment horizontal="left" vertical="center" wrapText="1"/>
    </xf>
    <xf numFmtId="4" fontId="36" fillId="0" borderId="79" xfId="0" applyNumberFormat="1" applyFont="1" applyFill="1" applyBorder="1" applyAlignment="1">
      <alignment horizontal="right" vertical="center"/>
    </xf>
    <xf numFmtId="4" fontId="36" fillId="0" borderId="80" xfId="0" applyNumberFormat="1" applyFont="1" applyFill="1" applyBorder="1" applyAlignment="1">
      <alignment horizontal="right" vertical="center"/>
    </xf>
    <xf numFmtId="4" fontId="36" fillId="0" borderId="75" xfId="0" applyNumberFormat="1" applyFont="1" applyFill="1" applyBorder="1" applyAlignment="1">
      <alignment horizontal="right" vertical="center"/>
    </xf>
    <xf numFmtId="4" fontId="36" fillId="0" borderId="81" xfId="0" applyNumberFormat="1" applyFont="1" applyFill="1" applyBorder="1" applyAlignment="1">
      <alignment horizontal="right" vertical="center" wrapText="1"/>
    </xf>
    <xf numFmtId="4" fontId="36" fillId="0" borderId="82" xfId="0" applyNumberFormat="1" applyFont="1" applyFill="1" applyBorder="1" applyAlignment="1">
      <alignment horizontal="right" vertical="center" wrapText="1"/>
    </xf>
    <xf numFmtId="4" fontId="28" fillId="0" borderId="83" xfId="0" applyNumberFormat="1" applyFont="1" applyFill="1" applyBorder="1" applyAlignment="1">
      <alignment horizontal="right" vertical="center"/>
    </xf>
    <xf numFmtId="4" fontId="36" fillId="0" borderId="84" xfId="0" applyNumberFormat="1" applyFont="1" applyFill="1" applyBorder="1" applyAlignment="1">
      <alignment horizontal="right" vertical="center"/>
    </xf>
    <xf numFmtId="4" fontId="36" fillId="0" borderId="40" xfId="0" applyNumberFormat="1" applyFont="1" applyFill="1" applyBorder="1" applyAlignment="1">
      <alignment horizontal="right" vertical="center"/>
    </xf>
    <xf numFmtId="4" fontId="36" fillId="0" borderId="85" xfId="0" applyNumberFormat="1" applyFont="1" applyFill="1" applyBorder="1" applyAlignment="1">
      <alignment horizontal="right" vertical="center" wrapText="1"/>
    </xf>
    <xf numFmtId="49" fontId="36" fillId="0" borderId="86" xfId="0" applyNumberFormat="1" applyFont="1" applyFill="1" applyBorder="1" applyAlignment="1">
      <alignment horizontal="left" vertical="center" wrapText="1"/>
    </xf>
    <xf numFmtId="4" fontId="36" fillId="0" borderId="87" xfId="0" applyNumberFormat="1" applyFont="1" applyFill="1" applyBorder="1" applyAlignment="1">
      <alignment horizontal="right" vertical="center" wrapText="1"/>
    </xf>
    <xf numFmtId="0" fontId="2" fillId="0" borderId="1" xfId="132" applyFill="1" applyAlignment="1">
      <alignment vertical="center"/>
    </xf>
    <xf numFmtId="49" fontId="36" fillId="0" borderId="88" xfId="0" applyNumberFormat="1" applyFont="1" applyFill="1" applyBorder="1" applyAlignment="1">
      <alignment horizontal="left" vertical="center" wrapText="1"/>
    </xf>
    <xf numFmtId="4" fontId="36" fillId="0" borderId="89" xfId="0" applyNumberFormat="1" applyFont="1" applyFill="1" applyBorder="1" applyAlignment="1">
      <alignment horizontal="right" vertical="center" wrapText="1"/>
    </xf>
    <xf numFmtId="4" fontId="36" fillId="0" borderId="90" xfId="0" applyNumberFormat="1" applyFont="1" applyFill="1" applyBorder="1" applyAlignment="1">
      <alignment horizontal="right" vertical="center" wrapText="1"/>
    </xf>
    <xf numFmtId="0" fontId="37" fillId="0" borderId="0" xfId="0" applyFont="1" applyFill="1" applyAlignment="1"/>
    <xf numFmtId="0" fontId="38" fillId="0" borderId="0" xfId="0" applyFont="1" applyFill="1" applyAlignment="1">
      <alignment vertical="center"/>
    </xf>
    <xf numFmtId="0" fontId="38" fillId="0" borderId="69" xfId="0" applyFont="1" applyFill="1" applyBorder="1" applyAlignment="1">
      <alignment vertical="center" wrapText="1"/>
    </xf>
    <xf numFmtId="4" fontId="38" fillId="0" borderId="69" xfId="0" applyNumberFormat="1" applyFont="1" applyFill="1" applyBorder="1" applyAlignment="1">
      <alignment vertical="center"/>
    </xf>
    <xf numFmtId="0" fontId="38" fillId="0" borderId="1" xfId="132" applyFont="1" applyAlignment="1">
      <alignment vertical="center"/>
    </xf>
    <xf numFmtId="167" fontId="38" fillId="0" borderId="69" xfId="0" applyNumberFormat="1" applyFont="1" applyFill="1" applyBorder="1" applyAlignment="1">
      <alignment vertical="center"/>
    </xf>
    <xf numFmtId="4" fontId="36" fillId="0" borderId="87" xfId="0" applyNumberFormat="1" applyFont="1" applyFill="1" applyBorder="1" applyAlignment="1">
      <alignment horizontal="right" vertical="center"/>
    </xf>
    <xf numFmtId="49" fontId="36" fillId="0" borderId="91" xfId="0" applyNumberFormat="1" applyFont="1" applyFill="1" applyBorder="1" applyAlignment="1">
      <alignment horizontal="left" vertical="center" wrapText="1"/>
    </xf>
    <xf numFmtId="0" fontId="22" fillId="0" borderId="1" xfId="131" applyFont="1"/>
    <xf numFmtId="0" fontId="30" fillId="0" borderId="1" xfId="131"/>
    <xf numFmtId="0" fontId="15" fillId="0" borderId="1" xfId="131" applyFont="1" applyAlignment="1">
      <alignment horizontal="right"/>
    </xf>
    <xf numFmtId="0" fontId="23" fillId="0" borderId="1" xfId="131" applyFont="1" applyBorder="1"/>
    <xf numFmtId="0" fontId="17" fillId="0" borderId="1" xfId="131" applyFont="1" applyBorder="1" applyAlignment="1" applyProtection="1">
      <alignment horizontal="right"/>
    </xf>
    <xf numFmtId="0" fontId="23" fillId="0" borderId="1" xfId="131" applyFont="1" applyBorder="1" applyAlignment="1">
      <alignment horizontal="left"/>
    </xf>
    <xf numFmtId="0" fontId="26" fillId="0" borderId="1" xfId="131" applyFont="1" applyBorder="1" applyAlignment="1"/>
    <xf numFmtId="0" fontId="26" fillId="0" borderId="1" xfId="131" applyFont="1" applyBorder="1" applyAlignment="1">
      <alignment horizontal="left"/>
    </xf>
    <xf numFmtId="49" fontId="26" fillId="0" borderId="1" xfId="131" applyNumberFormat="1" applyFont="1" applyBorder="1" applyAlignment="1">
      <alignment horizontal="left"/>
    </xf>
    <xf numFmtId="3" fontId="39" fillId="0" borderId="58" xfId="131" applyNumberFormat="1" applyFont="1" applyFill="1" applyBorder="1" applyAlignment="1">
      <alignment horizontal="center" vertical="center" wrapText="1"/>
    </xf>
    <xf numFmtId="3" fontId="31" fillId="0" borderId="58" xfId="131" applyNumberFormat="1" applyFont="1" applyFill="1" applyBorder="1" applyAlignment="1">
      <alignment horizontal="left" vertical="center" wrapText="1"/>
    </xf>
    <xf numFmtId="3" fontId="31" fillId="0" borderId="58" xfId="131" applyNumberFormat="1" applyFont="1" applyFill="1" applyBorder="1" applyAlignment="1">
      <alignment horizontal="center" vertical="center" wrapText="1"/>
    </xf>
    <xf numFmtId="168" fontId="31" fillId="0" borderId="58" xfId="131" applyNumberFormat="1" applyFont="1" applyFill="1" applyBorder="1" applyAlignment="1">
      <alignment horizontal="center" vertical="center" wrapText="1"/>
    </xf>
    <xf numFmtId="0" fontId="39" fillId="0" borderId="58" xfId="131" applyFont="1" applyFill="1" applyBorder="1" applyAlignment="1">
      <alignment horizontal="left" vertical="center"/>
    </xf>
    <xf numFmtId="3" fontId="33" fillId="0" borderId="58" xfId="131" applyNumberFormat="1" applyFont="1" applyFill="1" applyBorder="1" applyAlignment="1">
      <alignment horizontal="center" vertical="center"/>
    </xf>
    <xf numFmtId="168" fontId="33" fillId="0" borderId="58" xfId="131" applyNumberFormat="1" applyFont="1" applyFill="1" applyBorder="1" applyAlignment="1">
      <alignment horizontal="center" vertical="center"/>
    </xf>
    <xf numFmtId="0" fontId="23" fillId="0" borderId="1" xfId="131" applyFont="1"/>
    <xf numFmtId="0" fontId="40" fillId="0" borderId="1" xfId="133"/>
    <xf numFmtId="0" fontId="17" fillId="0" borderId="1" xfId="133" applyFont="1" applyBorder="1" applyAlignment="1" applyProtection="1">
      <alignment horizontal="right"/>
    </xf>
    <xf numFmtId="0" fontId="17" fillId="0" borderId="34" xfId="133" applyFont="1" applyBorder="1" applyAlignment="1" applyProtection="1">
      <alignment horizontal="center"/>
    </xf>
    <xf numFmtId="0" fontId="18" fillId="0" borderId="1" xfId="133" applyFont="1" applyBorder="1" applyAlignment="1" applyProtection="1">
      <alignment horizontal="left"/>
    </xf>
    <xf numFmtId="49" fontId="17" fillId="0" borderId="1" xfId="133" applyNumberFormat="1" applyFont="1" applyBorder="1" applyAlignment="1" applyProtection="1">
      <alignment horizontal="right"/>
    </xf>
    <xf numFmtId="49" fontId="17" fillId="0" borderId="35" xfId="133" applyNumberFormat="1" applyFont="1" applyBorder="1" applyAlignment="1" applyProtection="1">
      <alignment horizontal="centerContinuous"/>
    </xf>
    <xf numFmtId="166" fontId="17" fillId="0" borderId="36" xfId="133" applyNumberFormat="1" applyFont="1" applyBorder="1" applyAlignment="1" applyProtection="1">
      <alignment horizontal="center"/>
    </xf>
    <xf numFmtId="49" fontId="18" fillId="0" borderId="1" xfId="133" applyNumberFormat="1" applyFont="1" applyBorder="1" applyAlignment="1" applyProtection="1"/>
    <xf numFmtId="49" fontId="17" fillId="0" borderId="37" xfId="133" applyNumberFormat="1" applyFont="1" applyBorder="1" applyAlignment="1" applyProtection="1">
      <alignment horizontal="center"/>
    </xf>
    <xf numFmtId="0" fontId="17" fillId="0" borderId="1" xfId="133" applyFont="1" applyBorder="1" applyAlignment="1" applyProtection="1">
      <alignment horizontal="left"/>
    </xf>
    <xf numFmtId="49" fontId="17" fillId="0" borderId="36" xfId="133" applyNumberFormat="1" applyFont="1" applyBorder="1" applyAlignment="1" applyProtection="1">
      <alignment horizontal="center"/>
    </xf>
    <xf numFmtId="49" fontId="17" fillId="0" borderId="1" xfId="133" applyNumberFormat="1" applyFont="1" applyBorder="1" applyAlignment="1" applyProtection="1"/>
    <xf numFmtId="49" fontId="17" fillId="0" borderId="37" xfId="133" applyNumberFormat="1" applyFont="1" applyBorder="1" applyAlignment="1" applyProtection="1">
      <alignment horizontal="centerContinuous"/>
    </xf>
    <xf numFmtId="49" fontId="17" fillId="0" borderId="1" xfId="133" applyNumberFormat="1" applyFont="1" applyBorder="1" applyAlignment="1" applyProtection="1">
      <alignment horizontal="left"/>
    </xf>
    <xf numFmtId="49" fontId="17" fillId="0" borderId="40" xfId="133" applyNumberFormat="1" applyFont="1" applyBorder="1" applyAlignment="1" applyProtection="1">
      <alignment horizontal="centerContinuous"/>
    </xf>
    <xf numFmtId="0" fontId="16" fillId="0" borderId="1" xfId="133" applyFont="1" applyBorder="1" applyAlignment="1" applyProtection="1">
      <alignment horizontal="center"/>
    </xf>
    <xf numFmtId="0" fontId="16" fillId="0" borderId="1" xfId="133" applyFont="1" applyBorder="1" applyAlignment="1" applyProtection="1"/>
    <xf numFmtId="0" fontId="17" fillId="0" borderId="53" xfId="133" applyFont="1" applyBorder="1" applyAlignment="1" applyProtection="1">
      <alignment horizontal="center" vertical="center"/>
    </xf>
    <xf numFmtId="0" fontId="17" fillId="0" borderId="34" xfId="133" applyFont="1" applyBorder="1" applyAlignment="1" applyProtection="1">
      <alignment horizontal="center" vertical="center"/>
    </xf>
    <xf numFmtId="0" fontId="17" fillId="0" borderId="54" xfId="133" applyFont="1" applyBorder="1" applyAlignment="1" applyProtection="1">
      <alignment horizontal="center" vertical="center"/>
    </xf>
    <xf numFmtId="49" fontId="17" fillId="0" borderId="34" xfId="133" applyNumberFormat="1" applyFont="1" applyBorder="1" applyAlignment="1" applyProtection="1">
      <alignment horizontal="center" vertical="center"/>
    </xf>
    <xf numFmtId="49" fontId="17" fillId="0" borderId="55" xfId="133" applyNumberFormat="1" applyFont="1" applyBorder="1" applyAlignment="1" applyProtection="1">
      <alignment horizontal="center" vertical="center"/>
    </xf>
    <xf numFmtId="49" fontId="17" fillId="0" borderId="65" xfId="133" applyNumberFormat="1" applyFont="1" applyBorder="1" applyAlignment="1" applyProtection="1">
      <alignment horizontal="left" wrapText="1"/>
    </xf>
    <xf numFmtId="4" fontId="17" fillId="0" borderId="58" xfId="133" applyNumberFormat="1" applyFont="1" applyBorder="1" applyAlignment="1" applyProtection="1">
      <alignment horizontal="right"/>
    </xf>
    <xf numFmtId="0" fontId="18" fillId="0" borderId="1" xfId="133" applyFont="1" applyBorder="1" applyAlignment="1" applyProtection="1"/>
    <xf numFmtId="49" fontId="17" fillId="0" borderId="54" xfId="133" applyNumberFormat="1" applyFont="1" applyBorder="1" applyAlignment="1" applyProtection="1">
      <alignment horizontal="center" vertical="center"/>
    </xf>
    <xf numFmtId="49" fontId="20" fillId="0" borderId="64" xfId="133" applyNumberFormat="1" applyFont="1" applyBorder="1" applyAlignment="1" applyProtection="1">
      <alignment horizontal="left" wrapText="1"/>
    </xf>
    <xf numFmtId="4" fontId="20" fillId="0" borderId="50" xfId="133" applyNumberFormat="1" applyFont="1" applyBorder="1" applyAlignment="1" applyProtection="1">
      <alignment horizontal="right"/>
    </xf>
    <xf numFmtId="4" fontId="20" fillId="0" borderId="52" xfId="133" applyNumberFormat="1" applyFont="1" applyBorder="1" applyAlignment="1" applyProtection="1">
      <alignment horizontal="right"/>
    </xf>
    <xf numFmtId="4" fontId="17" fillId="0" borderId="59" xfId="133" applyNumberFormat="1" applyFont="1" applyBorder="1" applyAlignment="1" applyProtection="1">
      <alignment horizontal="right"/>
    </xf>
    <xf numFmtId="0" fontId="23" fillId="0" borderId="1" xfId="133" applyFont="1"/>
    <xf numFmtId="49" fontId="17" fillId="0" borderId="92" xfId="0" applyNumberFormat="1" applyFont="1" applyBorder="1" applyAlignment="1" applyProtection="1">
      <alignment horizontal="center" vertical="center"/>
    </xf>
    <xf numFmtId="49" fontId="17" fillId="0" borderId="94" xfId="0" applyNumberFormat="1" applyFont="1" applyBorder="1" applyAlignment="1" applyProtection="1">
      <alignment horizontal="left" wrapText="1"/>
    </xf>
    <xf numFmtId="49" fontId="17" fillId="0" borderId="61" xfId="0" applyNumberFormat="1" applyFont="1" applyBorder="1" applyAlignment="1" applyProtection="1">
      <alignment horizontal="center" wrapText="1"/>
    </xf>
    <xf numFmtId="49" fontId="17" fillId="0" borderId="95" xfId="0" applyNumberFormat="1" applyFont="1" applyBorder="1" applyAlignment="1" applyProtection="1">
      <alignment horizontal="center"/>
    </xf>
    <xf numFmtId="4" fontId="17" fillId="0" borderId="62" xfId="0" applyNumberFormat="1" applyFont="1" applyBorder="1" applyAlignment="1" applyProtection="1">
      <alignment horizontal="right"/>
    </xf>
    <xf numFmtId="4" fontId="17" fillId="0" borderId="63" xfId="0" applyNumberFormat="1" applyFont="1" applyBorder="1" applyAlignment="1" applyProtection="1">
      <alignment horizontal="right"/>
    </xf>
    <xf numFmtId="49" fontId="20" fillId="0" borderId="65" xfId="0" applyNumberFormat="1" applyFont="1" applyBorder="1" applyAlignment="1" applyProtection="1">
      <alignment horizontal="left" wrapText="1"/>
    </xf>
    <xf numFmtId="49" fontId="20" fillId="0" borderId="68" xfId="0" applyNumberFormat="1" applyFont="1" applyBorder="1" applyAlignment="1" applyProtection="1">
      <alignment horizontal="center"/>
    </xf>
    <xf numFmtId="169" fontId="20" fillId="0" borderId="65" xfId="0" applyNumberFormat="1" applyFont="1" applyBorder="1" applyAlignment="1" applyProtection="1">
      <alignment horizontal="left" wrapText="1"/>
    </xf>
    <xf numFmtId="169" fontId="17" fillId="0" borderId="64" xfId="0" applyNumberFormat="1" applyFont="1" applyBorder="1" applyAlignment="1" applyProtection="1">
      <alignment horizontal="left" wrapText="1"/>
    </xf>
    <xf numFmtId="49" fontId="17" fillId="0" borderId="51" xfId="0" applyNumberFormat="1" applyFont="1" applyBorder="1" applyAlignment="1" applyProtection="1">
      <alignment horizontal="center"/>
    </xf>
    <xf numFmtId="0" fontId="39" fillId="0" borderId="1" xfId="133" applyFont="1"/>
    <xf numFmtId="49" fontId="17" fillId="0" borderId="68" xfId="0" applyNumberFormat="1" applyFont="1" applyBorder="1" applyAlignment="1" applyProtection="1">
      <alignment horizontal="center"/>
    </xf>
    <xf numFmtId="49" fontId="18" fillId="0" borderId="65" xfId="0" applyNumberFormat="1" applyFont="1" applyBorder="1" applyAlignment="1" applyProtection="1">
      <alignment horizontal="left" wrapText="1"/>
    </xf>
    <xf numFmtId="49" fontId="18" fillId="0" borderId="57" xfId="0" applyNumberFormat="1" applyFont="1" applyBorder="1" applyAlignment="1" applyProtection="1">
      <alignment horizontal="center" wrapText="1"/>
    </xf>
    <xf numFmtId="49" fontId="18" fillId="0" borderId="68" xfId="0" applyNumberFormat="1" applyFont="1" applyBorder="1" applyAlignment="1" applyProtection="1">
      <alignment horizontal="center"/>
    </xf>
    <xf numFmtId="4" fontId="19" fillId="0" borderId="58" xfId="0" applyNumberFormat="1" applyFont="1" applyBorder="1" applyAlignment="1" applyProtection="1">
      <alignment horizontal="right"/>
    </xf>
    <xf numFmtId="4" fontId="19" fillId="0" borderId="93" xfId="0" applyNumberFormat="1" applyFont="1" applyBorder="1" applyAlignment="1" applyProtection="1">
      <alignment horizontal="right"/>
    </xf>
    <xf numFmtId="0" fontId="17" fillId="0" borderId="47" xfId="0" applyFont="1" applyBorder="1" applyAlignment="1" applyProtection="1">
      <alignment vertical="center" wrapText="1"/>
    </xf>
    <xf numFmtId="49" fontId="17" fillId="0" borderId="47" xfId="0" applyNumberFormat="1" applyFont="1" applyBorder="1" applyAlignment="1" applyProtection="1">
      <alignment horizontal="center" vertical="center" wrapText="1"/>
    </xf>
    <xf numFmtId="49" fontId="17" fillId="0" borderId="48" xfId="0" applyNumberFormat="1" applyFont="1" applyBorder="1" applyAlignment="1" applyProtection="1">
      <alignment vertical="center"/>
    </xf>
    <xf numFmtId="0" fontId="17" fillId="0" borderId="51" xfId="0" applyFont="1" applyBorder="1" applyAlignment="1" applyProtection="1">
      <alignment vertical="center" wrapText="1"/>
    </xf>
    <xf numFmtId="49" fontId="17" fillId="0" borderId="51" xfId="0" applyNumberFormat="1" applyFont="1" applyBorder="1" applyAlignment="1" applyProtection="1">
      <alignment horizontal="center" vertical="center" wrapText="1"/>
    </xf>
    <xf numFmtId="49" fontId="17" fillId="0" borderId="52" xfId="0" applyNumberFormat="1" applyFont="1" applyBorder="1" applyAlignment="1" applyProtection="1">
      <alignment vertical="center"/>
    </xf>
    <xf numFmtId="49" fontId="20" fillId="0" borderId="96" xfId="0" applyNumberFormat="1" applyFont="1" applyBorder="1" applyAlignment="1" applyProtection="1">
      <alignment horizontal="center" wrapText="1"/>
    </xf>
    <xf numFmtId="49" fontId="20" fillId="0" borderId="51" xfId="0" applyNumberFormat="1" applyFont="1" applyBorder="1" applyAlignment="1" applyProtection="1">
      <alignment horizontal="center"/>
    </xf>
    <xf numFmtId="4" fontId="20" fillId="0" borderId="51" xfId="0" applyNumberFormat="1" applyFont="1" applyBorder="1" applyAlignment="1" applyProtection="1">
      <alignment horizontal="right"/>
    </xf>
    <xf numFmtId="0" fontId="17" fillId="0" borderId="94" xfId="0" applyFont="1" applyBorder="1" applyAlignment="1" applyProtection="1"/>
    <xf numFmtId="0" fontId="18" fillId="0" borderId="61" xfId="0" applyFont="1" applyBorder="1" applyAlignment="1" applyProtection="1"/>
    <xf numFmtId="0" fontId="18" fillId="0" borderId="95" xfId="0" applyFont="1" applyBorder="1" applyAlignment="1" applyProtection="1">
      <alignment horizontal="center"/>
    </xf>
    <xf numFmtId="0" fontId="18" fillId="0" borderId="62" xfId="0" applyFont="1" applyBorder="1" applyAlignment="1" applyProtection="1">
      <alignment horizontal="right"/>
    </xf>
    <xf numFmtId="0" fontId="18" fillId="0" borderId="62" xfId="0" applyFont="1" applyBorder="1" applyAlignment="1" applyProtection="1"/>
    <xf numFmtId="0" fontId="18" fillId="0" borderId="63" xfId="0" applyFont="1" applyBorder="1" applyAlignment="1" applyProtection="1"/>
    <xf numFmtId="49" fontId="17" fillId="0" borderId="93" xfId="0" applyNumberFormat="1" applyFont="1" applyBorder="1" applyAlignment="1" applyProtection="1">
      <alignment horizontal="center" wrapText="1"/>
    </xf>
    <xf numFmtId="4" fontId="17" fillId="0" borderId="68" xfId="0" applyNumberFormat="1" applyFont="1" applyBorder="1" applyAlignment="1" applyProtection="1">
      <alignment horizontal="right"/>
    </xf>
    <xf numFmtId="169" fontId="20" fillId="0" borderId="64" xfId="0" applyNumberFormat="1" applyFont="1" applyBorder="1" applyAlignment="1" applyProtection="1">
      <alignment horizontal="left" wrapText="1"/>
    </xf>
    <xf numFmtId="0" fontId="18" fillId="0" borderId="39" xfId="0" applyFont="1" applyBorder="1" applyAlignment="1" applyProtection="1"/>
    <xf numFmtId="0" fontId="18" fillId="0" borderId="97" xfId="0" applyFont="1" applyBorder="1" applyAlignment="1" applyProtection="1"/>
    <xf numFmtId="0" fontId="18" fillId="0" borderId="97" xfId="0" applyFont="1" applyBorder="1" applyAlignment="1" applyProtection="1">
      <alignment horizontal="center"/>
    </xf>
    <xf numFmtId="0" fontId="18" fillId="0" borderId="97" xfId="0" applyFont="1" applyBorder="1" applyAlignment="1" applyProtection="1">
      <alignment horizontal="right"/>
    </xf>
    <xf numFmtId="49" fontId="17" fillId="0" borderId="59" xfId="0" applyNumberFormat="1" applyFont="1" applyBorder="1" applyAlignment="1" applyProtection="1">
      <alignment horizontal="left" wrapText="1"/>
    </xf>
    <xf numFmtId="49" fontId="17" fillId="0" borderId="98" xfId="0" applyNumberFormat="1" applyFont="1" applyBorder="1" applyAlignment="1" applyProtection="1">
      <alignment horizontal="center" wrapText="1"/>
    </xf>
    <xf numFmtId="49" fontId="17" fillId="0" borderId="99" xfId="0" applyNumberFormat="1" applyFont="1" applyBorder="1" applyAlignment="1" applyProtection="1">
      <alignment horizontal="center"/>
    </xf>
    <xf numFmtId="4" fontId="17" fillId="0" borderId="100" xfId="0" applyNumberFormat="1" applyFont="1" applyBorder="1" applyAlignment="1" applyProtection="1">
      <alignment horizontal="right"/>
    </xf>
    <xf numFmtId="4" fontId="17" fillId="0" borderId="101" xfId="0" applyNumberFormat="1" applyFont="1" applyBorder="1" applyAlignment="1" applyProtection="1">
      <alignment horizontal="right"/>
    </xf>
    <xf numFmtId="49" fontId="42" fillId="0" borderId="64" xfId="0" applyNumberFormat="1" applyFont="1" applyBorder="1" applyAlignment="1" applyProtection="1">
      <alignment horizontal="left" wrapText="1"/>
    </xf>
    <xf numFmtId="49" fontId="42" fillId="0" borderId="96" xfId="0" applyNumberFormat="1" applyFont="1" applyBorder="1" applyAlignment="1" applyProtection="1">
      <alignment horizontal="center" wrapText="1"/>
    </xf>
    <xf numFmtId="49" fontId="42" fillId="0" borderId="51" xfId="0" applyNumberFormat="1" applyFont="1" applyBorder="1" applyAlignment="1" applyProtection="1">
      <alignment horizontal="center"/>
    </xf>
    <xf numFmtId="4" fontId="42" fillId="0" borderId="50" xfId="0" applyNumberFormat="1" applyFont="1" applyBorder="1" applyAlignment="1" applyProtection="1">
      <alignment horizontal="right"/>
    </xf>
    <xf numFmtId="4" fontId="42" fillId="0" borderId="51" xfId="0" applyNumberFormat="1" applyFont="1" applyBorder="1" applyAlignment="1" applyProtection="1">
      <alignment horizontal="right"/>
    </xf>
    <xf numFmtId="4" fontId="42" fillId="0" borderId="52" xfId="0" applyNumberFormat="1" applyFont="1" applyBorder="1" applyAlignment="1" applyProtection="1">
      <alignment horizontal="right"/>
    </xf>
    <xf numFmtId="49" fontId="18" fillId="0" borderId="1" xfId="133" applyNumberFormat="1" applyFont="1" applyBorder="1" applyAlignment="1" applyProtection="1">
      <alignment horizontal="center"/>
    </xf>
    <xf numFmtId="49" fontId="20" fillId="0" borderId="56" xfId="133" applyNumberFormat="1" applyFont="1" applyBorder="1" applyAlignment="1" applyProtection="1">
      <alignment horizontal="left" wrapText="1"/>
    </xf>
    <xf numFmtId="49" fontId="20" fillId="0" borderId="57" xfId="133" applyNumberFormat="1" applyFont="1" applyBorder="1" applyAlignment="1" applyProtection="1">
      <alignment horizontal="center" wrapText="1"/>
    </xf>
    <xf numFmtId="49" fontId="20" fillId="0" borderId="58" xfId="133" applyNumberFormat="1" applyFont="1" applyBorder="1" applyAlignment="1" applyProtection="1">
      <alignment horizontal="center" wrapText="1"/>
    </xf>
    <xf numFmtId="4" fontId="20" fillId="0" borderId="58" xfId="133" applyNumberFormat="1" applyFont="1" applyBorder="1" applyAlignment="1" applyProtection="1">
      <alignment horizontal="right"/>
    </xf>
    <xf numFmtId="4" fontId="20" fillId="0" borderId="59" xfId="133" applyNumberFormat="1" applyFont="1" applyBorder="1" applyAlignment="1" applyProtection="1">
      <alignment horizontal="right"/>
    </xf>
    <xf numFmtId="0" fontId="17" fillId="0" borderId="60" xfId="133" applyFont="1" applyBorder="1" applyAlignment="1" applyProtection="1">
      <alignment horizontal="left"/>
    </xf>
    <xf numFmtId="0" fontId="17" fillId="0" borderId="61" xfId="133" applyFont="1" applyBorder="1" applyAlignment="1" applyProtection="1">
      <alignment horizontal="center"/>
    </xf>
    <xf numFmtId="0" fontId="17" fillId="0" borderId="62" xfId="133" applyFont="1" applyBorder="1" applyAlignment="1" applyProtection="1">
      <alignment horizontal="center"/>
    </xf>
    <xf numFmtId="49" fontId="17" fillId="0" borderId="62" xfId="133" applyNumberFormat="1" applyFont="1" applyBorder="1" applyAlignment="1" applyProtection="1">
      <alignment horizontal="center"/>
    </xf>
    <xf numFmtId="49" fontId="17" fillId="0" borderId="63" xfId="133" applyNumberFormat="1" applyFont="1" applyBorder="1" applyAlignment="1" applyProtection="1">
      <alignment horizontal="center"/>
    </xf>
    <xf numFmtId="49" fontId="20" fillId="0" borderId="49" xfId="133" applyNumberFormat="1" applyFont="1" applyBorder="1" applyAlignment="1" applyProtection="1">
      <alignment horizontal="center" wrapText="1"/>
    </xf>
    <xf numFmtId="49" fontId="20" fillId="0" borderId="50" xfId="133" applyNumberFormat="1" applyFont="1" applyBorder="1" applyAlignment="1" applyProtection="1">
      <alignment horizontal="center" wrapText="1"/>
    </xf>
    <xf numFmtId="49" fontId="17" fillId="0" borderId="64" xfId="133" applyNumberFormat="1" applyFont="1" applyBorder="1" applyAlignment="1" applyProtection="1">
      <alignment horizontal="left" wrapText="1"/>
    </xf>
    <xf numFmtId="49" fontId="17" fillId="0" borderId="49" xfId="133" applyNumberFormat="1" applyFont="1" applyBorder="1" applyAlignment="1" applyProtection="1">
      <alignment horizontal="center" wrapText="1"/>
    </xf>
    <xf numFmtId="49" fontId="17" fillId="0" borderId="50" xfId="133" applyNumberFormat="1" applyFont="1" applyBorder="1" applyAlignment="1" applyProtection="1">
      <alignment horizontal="center" wrapText="1"/>
    </xf>
    <xf numFmtId="4" fontId="17" fillId="0" borderId="50" xfId="133" applyNumberFormat="1" applyFont="1" applyBorder="1" applyAlignment="1" applyProtection="1">
      <alignment horizontal="right"/>
    </xf>
    <xf numFmtId="4" fontId="17" fillId="0" borderId="52" xfId="133" applyNumberFormat="1" applyFont="1" applyBorder="1" applyAlignment="1" applyProtection="1">
      <alignment horizontal="right"/>
    </xf>
    <xf numFmtId="49" fontId="17" fillId="0" borderId="57" xfId="133" applyNumberFormat="1" applyFont="1" applyBorder="1" applyAlignment="1" applyProtection="1">
      <alignment horizontal="center" wrapText="1"/>
    </xf>
    <xf numFmtId="49" fontId="17" fillId="0" borderId="58" xfId="133" applyNumberFormat="1" applyFont="1" applyBorder="1" applyAlignment="1" applyProtection="1">
      <alignment horizontal="center" wrapText="1"/>
    </xf>
    <xf numFmtId="0" fontId="18" fillId="0" borderId="66" xfId="133" applyFont="1" applyBorder="1" applyAlignment="1" applyProtection="1">
      <alignment horizontal="left"/>
    </xf>
    <xf numFmtId="0" fontId="18" fillId="0" borderId="67" xfId="133" applyFont="1" applyBorder="1" applyAlignment="1" applyProtection="1">
      <alignment horizontal="center"/>
    </xf>
    <xf numFmtId="0" fontId="18" fillId="0" borderId="67" xfId="133" applyFont="1" applyBorder="1" applyAlignment="1" applyProtection="1">
      <alignment horizontal="left"/>
    </xf>
    <xf numFmtId="49" fontId="18" fillId="0" borderId="67" xfId="133" applyNumberFormat="1" applyFont="1" applyBorder="1" applyAlignment="1" applyProtection="1"/>
    <xf numFmtId="0" fontId="18" fillId="0" borderId="67" xfId="133" applyFont="1" applyBorder="1" applyAlignment="1" applyProtection="1"/>
    <xf numFmtId="49" fontId="42" fillId="0" borderId="56" xfId="133" applyNumberFormat="1" applyFont="1" applyBorder="1" applyAlignment="1" applyProtection="1">
      <alignment horizontal="left" wrapText="1"/>
    </xf>
    <xf numFmtId="49" fontId="42" fillId="0" borderId="57" xfId="133" applyNumberFormat="1" applyFont="1" applyBorder="1" applyAlignment="1" applyProtection="1">
      <alignment horizontal="center" wrapText="1"/>
    </xf>
    <xf numFmtId="49" fontId="42" fillId="0" borderId="58" xfId="133" applyNumberFormat="1" applyFont="1" applyBorder="1" applyAlignment="1" applyProtection="1">
      <alignment horizontal="center" wrapText="1"/>
    </xf>
    <xf numFmtId="4" fontId="42" fillId="0" borderId="58" xfId="133" applyNumberFormat="1" applyFont="1" applyBorder="1" applyAlignment="1" applyProtection="1">
      <alignment horizontal="right"/>
    </xf>
    <xf numFmtId="4" fontId="42" fillId="0" borderId="59" xfId="133" applyNumberFormat="1" applyFont="1" applyBorder="1" applyAlignment="1" applyProtection="1">
      <alignment horizontal="right"/>
    </xf>
    <xf numFmtId="4" fontId="5" fillId="0" borderId="29" xfId="68" applyNumberFormat="1" applyProtection="1">
      <alignment horizontal="right" shrinkToFit="1"/>
    </xf>
    <xf numFmtId="49" fontId="43" fillId="0" borderId="69" xfId="0" applyNumberFormat="1" applyFont="1" applyBorder="1" applyAlignment="1" applyProtection="1">
      <alignment horizontal="left" vertical="center" wrapText="1"/>
    </xf>
    <xf numFmtId="4" fontId="0" fillId="0" borderId="0" xfId="0" applyNumberFormat="1"/>
    <xf numFmtId="0" fontId="1" fillId="0" borderId="1" xfId="132" applyFont="1" applyAlignment="1">
      <alignment vertical="center"/>
    </xf>
    <xf numFmtId="49" fontId="17" fillId="0" borderId="44" xfId="0" applyNumberFormat="1" applyFont="1" applyBorder="1" applyAlignment="1" applyProtection="1">
      <alignment horizontal="center" vertical="center" wrapText="1"/>
    </xf>
    <xf numFmtId="49" fontId="17" fillId="0" borderId="48" xfId="0" applyNumberFormat="1" applyFont="1" applyBorder="1" applyAlignment="1" applyProtection="1">
      <alignment horizontal="center" vertical="center" wrapText="1"/>
    </xf>
    <xf numFmtId="49" fontId="17" fillId="0" borderId="52" xfId="0" applyNumberFormat="1" applyFont="1" applyBorder="1" applyAlignment="1" applyProtection="1">
      <alignment horizontal="center" vertical="center" wrapText="1"/>
    </xf>
    <xf numFmtId="0" fontId="16" fillId="0" borderId="1" xfId="133" applyFont="1" applyBorder="1" applyAlignment="1" applyProtection="1">
      <alignment horizontal="center"/>
    </xf>
    <xf numFmtId="0" fontId="41" fillId="0" borderId="1" xfId="133" applyFont="1" applyBorder="1" applyAlignment="1" applyProtection="1">
      <alignment horizontal="center"/>
    </xf>
    <xf numFmtId="49" fontId="17" fillId="0" borderId="38" xfId="133" applyNumberFormat="1" applyFont="1" applyBorder="1" applyAlignment="1" applyProtection="1">
      <alignment horizontal="left" wrapText="1"/>
    </xf>
    <xf numFmtId="49" fontId="18" fillId="0" borderId="38" xfId="133" applyNumberFormat="1" applyFont="1" applyBorder="1" applyAlignment="1" applyProtection="1">
      <alignment wrapText="1"/>
    </xf>
    <xf numFmtId="49" fontId="17" fillId="0" borderId="39" xfId="133" applyNumberFormat="1" applyFont="1" applyBorder="1" applyAlignment="1" applyProtection="1">
      <alignment horizontal="left" wrapText="1"/>
    </xf>
    <xf numFmtId="0" fontId="17" fillId="0" borderId="41" xfId="0" applyFont="1" applyBorder="1" applyAlignment="1" applyProtection="1">
      <alignment horizontal="center" vertical="center" wrapText="1"/>
    </xf>
    <xf numFmtId="0" fontId="17" fillId="0" borderId="45" xfId="0" applyFont="1" applyBorder="1" applyAlignment="1" applyProtection="1">
      <alignment horizontal="center" vertical="center" wrapText="1"/>
    </xf>
    <xf numFmtId="0" fontId="17" fillId="0" borderId="49" xfId="0" applyFont="1" applyBorder="1" applyAlignment="1" applyProtection="1">
      <alignment horizontal="center" vertical="center" wrapText="1"/>
    </xf>
    <xf numFmtId="0" fontId="17" fillId="0" borderId="42" xfId="0" applyFont="1" applyBorder="1" applyAlignment="1" applyProtection="1">
      <alignment horizontal="center" vertical="center" wrapText="1"/>
    </xf>
    <xf numFmtId="0" fontId="17" fillId="0" borderId="46" xfId="0" applyFont="1" applyBorder="1" applyAlignment="1" applyProtection="1">
      <alignment horizontal="center" vertical="center" wrapText="1"/>
    </xf>
    <xf numFmtId="0" fontId="17" fillId="0" borderId="50" xfId="0" applyFont="1" applyBorder="1" applyAlignment="1" applyProtection="1">
      <alignment horizontal="center" vertical="center" wrapText="1"/>
    </xf>
    <xf numFmtId="49" fontId="17" fillId="0" borderId="42" xfId="0" applyNumberFormat="1" applyFont="1" applyBorder="1" applyAlignment="1" applyProtection="1">
      <alignment horizontal="center" vertical="center" wrapText="1"/>
    </xf>
    <xf numFmtId="49" fontId="17" fillId="0" borderId="46" xfId="0" applyNumberFormat="1" applyFont="1" applyBorder="1" applyAlignment="1" applyProtection="1">
      <alignment horizontal="center" vertical="center" wrapText="1"/>
    </xf>
    <xf numFmtId="49" fontId="17" fillId="0" borderId="50" xfId="0" applyNumberFormat="1" applyFont="1" applyBorder="1" applyAlignment="1" applyProtection="1">
      <alignment horizontal="center" vertical="center" wrapText="1"/>
    </xf>
    <xf numFmtId="0" fontId="17" fillId="0" borderId="41" xfId="0" applyFont="1" applyBorder="1" applyAlignment="1" applyProtection="1">
      <alignment horizontal="center" vertical="center"/>
    </xf>
    <xf numFmtId="0" fontId="17" fillId="0" borderId="45" xfId="0" applyFont="1" applyBorder="1" applyAlignment="1" applyProtection="1">
      <alignment horizontal="center" vertical="center"/>
    </xf>
    <xf numFmtId="0" fontId="17" fillId="0" borderId="49" xfId="0" applyFont="1" applyBorder="1" applyAlignment="1" applyProtection="1">
      <alignment horizontal="center" vertical="center"/>
    </xf>
    <xf numFmtId="0" fontId="17" fillId="0" borderId="43" xfId="0" applyFont="1" applyBorder="1" applyAlignment="1" applyProtection="1">
      <alignment horizontal="center" vertical="center" wrapText="1"/>
    </xf>
    <xf numFmtId="0" fontId="17" fillId="0" borderId="47" xfId="0" applyFont="1" applyBorder="1" applyAlignment="1" applyProtection="1">
      <alignment horizontal="center" vertical="center" wrapText="1"/>
    </xf>
    <xf numFmtId="49" fontId="17" fillId="0" borderId="42" xfId="0" applyNumberFormat="1" applyFont="1" applyBorder="1" applyAlignment="1" applyProtection="1">
      <alignment horizontal="center" vertical="center"/>
    </xf>
    <xf numFmtId="49" fontId="17" fillId="0" borderId="46" xfId="0" applyNumberFormat="1" applyFont="1" applyBorder="1" applyAlignment="1" applyProtection="1">
      <alignment horizontal="center" vertical="center"/>
    </xf>
    <xf numFmtId="49" fontId="17" fillId="0" borderId="1" xfId="133" applyNumberFormat="1" applyFont="1" applyBorder="1" applyAlignment="1" applyProtection="1">
      <alignment horizontal="right"/>
    </xf>
    <xf numFmtId="0" fontId="17" fillId="0" borderId="41" xfId="133" applyFont="1" applyBorder="1" applyAlignment="1" applyProtection="1">
      <alignment horizontal="center" vertical="center" wrapText="1"/>
    </xf>
    <xf numFmtId="0" fontId="17" fillId="0" borderId="45" xfId="133" applyFont="1" applyBorder="1" applyAlignment="1" applyProtection="1">
      <alignment horizontal="center" vertical="center" wrapText="1"/>
    </xf>
    <xf numFmtId="0" fontId="17" fillId="0" borderId="49" xfId="133" applyFont="1" applyBorder="1" applyAlignment="1" applyProtection="1">
      <alignment horizontal="center" vertical="center" wrapText="1"/>
    </xf>
    <xf numFmtId="0" fontId="17" fillId="0" borderId="42" xfId="133" applyFont="1" applyBorder="1" applyAlignment="1" applyProtection="1">
      <alignment horizontal="center" vertical="center" wrapText="1"/>
    </xf>
    <xf numFmtId="0" fontId="17" fillId="0" borderId="46" xfId="133" applyFont="1" applyBorder="1" applyAlignment="1" applyProtection="1">
      <alignment horizontal="center" vertical="center" wrapText="1"/>
    </xf>
    <xf numFmtId="0" fontId="17" fillId="0" borderId="50" xfId="133" applyFont="1" applyBorder="1" applyAlignment="1" applyProtection="1">
      <alignment horizontal="center" vertical="center" wrapText="1"/>
    </xf>
    <xf numFmtId="0" fontId="17" fillId="0" borderId="43" xfId="133" applyFont="1" applyBorder="1" applyAlignment="1" applyProtection="1">
      <alignment horizontal="center" vertical="center" wrapText="1"/>
    </xf>
    <xf numFmtId="0" fontId="17" fillId="0" borderId="47" xfId="133" applyFont="1" applyBorder="1" applyAlignment="1" applyProtection="1">
      <alignment horizontal="center" vertical="center" wrapText="1"/>
    </xf>
    <xf numFmtId="0" fontId="17" fillId="0" borderId="51" xfId="133" applyFont="1" applyBorder="1" applyAlignment="1" applyProtection="1">
      <alignment horizontal="center" vertical="center" wrapText="1"/>
    </xf>
    <xf numFmtId="49" fontId="17" fillId="0" borderId="42" xfId="133" applyNumberFormat="1" applyFont="1" applyBorder="1" applyAlignment="1" applyProtection="1">
      <alignment horizontal="center" vertical="center" wrapText="1"/>
    </xf>
    <xf numFmtId="49" fontId="17" fillId="0" borderId="46" xfId="133" applyNumberFormat="1" applyFont="1" applyBorder="1" applyAlignment="1" applyProtection="1">
      <alignment horizontal="center" vertical="center" wrapText="1"/>
    </xf>
    <xf numFmtId="49" fontId="17" fillId="0" borderId="50" xfId="133" applyNumberFormat="1" applyFont="1" applyBorder="1" applyAlignment="1" applyProtection="1">
      <alignment horizontal="center" vertical="center" wrapText="1"/>
    </xf>
    <xf numFmtId="49" fontId="17" fillId="0" borderId="44" xfId="133" applyNumberFormat="1" applyFont="1" applyBorder="1" applyAlignment="1" applyProtection="1">
      <alignment horizontal="center" vertical="center" wrapText="1"/>
    </xf>
    <xf numFmtId="49" fontId="17" fillId="0" borderId="48" xfId="133" applyNumberFormat="1" applyFont="1" applyBorder="1" applyAlignment="1" applyProtection="1">
      <alignment horizontal="center" vertical="center" wrapText="1"/>
    </xf>
    <xf numFmtId="49" fontId="17" fillId="0" borderId="52" xfId="133" applyNumberFormat="1" applyFont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left" wrapText="1"/>
    </xf>
    <xf numFmtId="0" fontId="34" fillId="0" borderId="1" xfId="132" applyFont="1" applyBorder="1" applyAlignment="1">
      <alignment horizontal="center" vertical="center"/>
    </xf>
    <xf numFmtId="0" fontId="33" fillId="0" borderId="1" xfId="132" applyFont="1" applyBorder="1" applyAlignment="1">
      <alignment horizontal="center" vertical="center"/>
    </xf>
    <xf numFmtId="0" fontId="26" fillId="0" borderId="1" xfId="132" applyFont="1" applyBorder="1" applyAlignment="1">
      <alignment horizontal="left"/>
    </xf>
    <xf numFmtId="0" fontId="21" fillId="0" borderId="1" xfId="132" applyFont="1" applyBorder="1" applyAlignment="1">
      <alignment horizontal="left" wrapText="1"/>
    </xf>
    <xf numFmtId="3" fontId="33" fillId="0" borderId="1" xfId="131" applyNumberFormat="1" applyFont="1" applyAlignment="1">
      <alignment horizontal="center" wrapText="1"/>
    </xf>
    <xf numFmtId="3" fontId="33" fillId="0" borderId="1" xfId="131" applyNumberFormat="1" applyFont="1" applyAlignment="1">
      <alignment horizontal="center" vertical="center" wrapText="1"/>
    </xf>
    <xf numFmtId="0" fontId="21" fillId="0" borderId="1" xfId="131" applyFont="1" applyBorder="1" applyAlignment="1">
      <alignment horizontal="left" wrapText="1"/>
    </xf>
  </cellXfs>
  <cellStyles count="134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Обычный 2" xfId="131"/>
    <cellStyle name="Обычный 3" xfId="133"/>
    <cellStyle name="Обычный 3 2" xfId="130"/>
    <cellStyle name="Обычный 4" xfId="132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1"/>
  <sheetViews>
    <sheetView showGridLines="0" tabSelected="1" topLeftCell="A13" zoomScaleNormal="100" workbookViewId="0">
      <pane xSplit="3" ySplit="11" topLeftCell="D24" activePane="bottomRight" state="frozen"/>
      <selection activeCell="A13" sqref="A13"/>
      <selection pane="topRight" activeCell="D13" sqref="D13"/>
      <selection pane="bottomLeft" activeCell="A24" sqref="A24"/>
      <selection pane="bottomRight" activeCell="F13" sqref="F13"/>
    </sheetView>
  </sheetViews>
  <sheetFormatPr defaultRowHeight="12.75" customHeight="1" x14ac:dyDescent="0.2"/>
  <cols>
    <col min="1" max="1" width="43.7109375" style="106" customWidth="1"/>
    <col min="2" max="2" width="6.140625" style="106" customWidth="1"/>
    <col min="3" max="3" width="20.140625" style="106" customWidth="1"/>
    <col min="4" max="6" width="15.5703125" style="106" customWidth="1"/>
    <col min="7" max="256" width="9.140625" style="106"/>
    <col min="257" max="257" width="43.7109375" style="106" customWidth="1"/>
    <col min="258" max="258" width="6.140625" style="106" customWidth="1"/>
    <col min="259" max="259" width="40.7109375" style="106" customWidth="1"/>
    <col min="260" max="260" width="21" style="106" customWidth="1"/>
    <col min="261" max="262" width="18.7109375" style="106" customWidth="1"/>
    <col min="263" max="512" width="9.140625" style="106"/>
    <col min="513" max="513" width="43.7109375" style="106" customWidth="1"/>
    <col min="514" max="514" width="6.140625" style="106" customWidth="1"/>
    <col min="515" max="515" width="40.7109375" style="106" customWidth="1"/>
    <col min="516" max="516" width="21" style="106" customWidth="1"/>
    <col min="517" max="518" width="18.7109375" style="106" customWidth="1"/>
    <col min="519" max="768" width="9.140625" style="106"/>
    <col min="769" max="769" width="43.7109375" style="106" customWidth="1"/>
    <col min="770" max="770" width="6.140625" style="106" customWidth="1"/>
    <col min="771" max="771" width="40.7109375" style="106" customWidth="1"/>
    <col min="772" max="772" width="21" style="106" customWidth="1"/>
    <col min="773" max="774" width="18.7109375" style="106" customWidth="1"/>
    <col min="775" max="1024" width="9.140625" style="106"/>
    <col min="1025" max="1025" width="43.7109375" style="106" customWidth="1"/>
    <col min="1026" max="1026" width="6.140625" style="106" customWidth="1"/>
    <col min="1027" max="1027" width="40.7109375" style="106" customWidth="1"/>
    <col min="1028" max="1028" width="21" style="106" customWidth="1"/>
    <col min="1029" max="1030" width="18.7109375" style="106" customWidth="1"/>
    <col min="1031" max="1280" width="9.140625" style="106"/>
    <col min="1281" max="1281" width="43.7109375" style="106" customWidth="1"/>
    <col min="1282" max="1282" width="6.140625" style="106" customWidth="1"/>
    <col min="1283" max="1283" width="40.7109375" style="106" customWidth="1"/>
    <col min="1284" max="1284" width="21" style="106" customWidth="1"/>
    <col min="1285" max="1286" width="18.7109375" style="106" customWidth="1"/>
    <col min="1287" max="1536" width="9.140625" style="106"/>
    <col min="1537" max="1537" width="43.7109375" style="106" customWidth="1"/>
    <col min="1538" max="1538" width="6.140625" style="106" customWidth="1"/>
    <col min="1539" max="1539" width="40.7109375" style="106" customWidth="1"/>
    <col min="1540" max="1540" width="21" style="106" customWidth="1"/>
    <col min="1541" max="1542" width="18.7109375" style="106" customWidth="1"/>
    <col min="1543" max="1792" width="9.140625" style="106"/>
    <col min="1793" max="1793" width="43.7109375" style="106" customWidth="1"/>
    <col min="1794" max="1794" width="6.140625" style="106" customWidth="1"/>
    <col min="1795" max="1795" width="40.7109375" style="106" customWidth="1"/>
    <col min="1796" max="1796" width="21" style="106" customWidth="1"/>
    <col min="1797" max="1798" width="18.7109375" style="106" customWidth="1"/>
    <col min="1799" max="2048" width="9.140625" style="106"/>
    <col min="2049" max="2049" width="43.7109375" style="106" customWidth="1"/>
    <col min="2050" max="2050" width="6.140625" style="106" customWidth="1"/>
    <col min="2051" max="2051" width="40.7109375" style="106" customWidth="1"/>
    <col min="2052" max="2052" width="21" style="106" customWidth="1"/>
    <col min="2053" max="2054" width="18.7109375" style="106" customWidth="1"/>
    <col min="2055" max="2304" width="9.140625" style="106"/>
    <col min="2305" max="2305" width="43.7109375" style="106" customWidth="1"/>
    <col min="2306" max="2306" width="6.140625" style="106" customWidth="1"/>
    <col min="2307" max="2307" width="40.7109375" style="106" customWidth="1"/>
    <col min="2308" max="2308" width="21" style="106" customWidth="1"/>
    <col min="2309" max="2310" width="18.7109375" style="106" customWidth="1"/>
    <col min="2311" max="2560" width="9.140625" style="106"/>
    <col min="2561" max="2561" width="43.7109375" style="106" customWidth="1"/>
    <col min="2562" max="2562" width="6.140625" style="106" customWidth="1"/>
    <col min="2563" max="2563" width="40.7109375" style="106" customWidth="1"/>
    <col min="2564" max="2564" width="21" style="106" customWidth="1"/>
    <col min="2565" max="2566" width="18.7109375" style="106" customWidth="1"/>
    <col min="2567" max="2816" width="9.140625" style="106"/>
    <col min="2817" max="2817" width="43.7109375" style="106" customWidth="1"/>
    <col min="2818" max="2818" width="6.140625" style="106" customWidth="1"/>
    <col min="2819" max="2819" width="40.7109375" style="106" customWidth="1"/>
    <col min="2820" max="2820" width="21" style="106" customWidth="1"/>
    <col min="2821" max="2822" width="18.7109375" style="106" customWidth="1"/>
    <col min="2823" max="3072" width="9.140625" style="106"/>
    <col min="3073" max="3073" width="43.7109375" style="106" customWidth="1"/>
    <col min="3074" max="3074" width="6.140625" style="106" customWidth="1"/>
    <col min="3075" max="3075" width="40.7109375" style="106" customWidth="1"/>
    <col min="3076" max="3076" width="21" style="106" customWidth="1"/>
    <col min="3077" max="3078" width="18.7109375" style="106" customWidth="1"/>
    <col min="3079" max="3328" width="9.140625" style="106"/>
    <col min="3329" max="3329" width="43.7109375" style="106" customWidth="1"/>
    <col min="3330" max="3330" width="6.140625" style="106" customWidth="1"/>
    <col min="3331" max="3331" width="40.7109375" style="106" customWidth="1"/>
    <col min="3332" max="3332" width="21" style="106" customWidth="1"/>
    <col min="3333" max="3334" width="18.7109375" style="106" customWidth="1"/>
    <col min="3335" max="3584" width="9.140625" style="106"/>
    <col min="3585" max="3585" width="43.7109375" style="106" customWidth="1"/>
    <col min="3586" max="3586" width="6.140625" style="106" customWidth="1"/>
    <col min="3587" max="3587" width="40.7109375" style="106" customWidth="1"/>
    <col min="3588" max="3588" width="21" style="106" customWidth="1"/>
    <col min="3589" max="3590" width="18.7109375" style="106" customWidth="1"/>
    <col min="3591" max="3840" width="9.140625" style="106"/>
    <col min="3841" max="3841" width="43.7109375" style="106" customWidth="1"/>
    <col min="3842" max="3842" width="6.140625" style="106" customWidth="1"/>
    <col min="3843" max="3843" width="40.7109375" style="106" customWidth="1"/>
    <col min="3844" max="3844" width="21" style="106" customWidth="1"/>
    <col min="3845" max="3846" width="18.7109375" style="106" customWidth="1"/>
    <col min="3847" max="4096" width="9.140625" style="106"/>
    <col min="4097" max="4097" width="43.7109375" style="106" customWidth="1"/>
    <col min="4098" max="4098" width="6.140625" style="106" customWidth="1"/>
    <col min="4099" max="4099" width="40.7109375" style="106" customWidth="1"/>
    <col min="4100" max="4100" width="21" style="106" customWidth="1"/>
    <col min="4101" max="4102" width="18.7109375" style="106" customWidth="1"/>
    <col min="4103" max="4352" width="9.140625" style="106"/>
    <col min="4353" max="4353" width="43.7109375" style="106" customWidth="1"/>
    <col min="4354" max="4354" width="6.140625" style="106" customWidth="1"/>
    <col min="4355" max="4355" width="40.7109375" style="106" customWidth="1"/>
    <col min="4356" max="4356" width="21" style="106" customWidth="1"/>
    <col min="4357" max="4358" width="18.7109375" style="106" customWidth="1"/>
    <col min="4359" max="4608" width="9.140625" style="106"/>
    <col min="4609" max="4609" width="43.7109375" style="106" customWidth="1"/>
    <col min="4610" max="4610" width="6.140625" style="106" customWidth="1"/>
    <col min="4611" max="4611" width="40.7109375" style="106" customWidth="1"/>
    <col min="4612" max="4612" width="21" style="106" customWidth="1"/>
    <col min="4613" max="4614" width="18.7109375" style="106" customWidth="1"/>
    <col min="4615" max="4864" width="9.140625" style="106"/>
    <col min="4865" max="4865" width="43.7109375" style="106" customWidth="1"/>
    <col min="4866" max="4866" width="6.140625" style="106" customWidth="1"/>
    <col min="4867" max="4867" width="40.7109375" style="106" customWidth="1"/>
    <col min="4868" max="4868" width="21" style="106" customWidth="1"/>
    <col min="4869" max="4870" width="18.7109375" style="106" customWidth="1"/>
    <col min="4871" max="5120" width="9.140625" style="106"/>
    <col min="5121" max="5121" width="43.7109375" style="106" customWidth="1"/>
    <col min="5122" max="5122" width="6.140625" style="106" customWidth="1"/>
    <col min="5123" max="5123" width="40.7109375" style="106" customWidth="1"/>
    <col min="5124" max="5124" width="21" style="106" customWidth="1"/>
    <col min="5125" max="5126" width="18.7109375" style="106" customWidth="1"/>
    <col min="5127" max="5376" width="9.140625" style="106"/>
    <col min="5377" max="5377" width="43.7109375" style="106" customWidth="1"/>
    <col min="5378" max="5378" width="6.140625" style="106" customWidth="1"/>
    <col min="5379" max="5379" width="40.7109375" style="106" customWidth="1"/>
    <col min="5380" max="5380" width="21" style="106" customWidth="1"/>
    <col min="5381" max="5382" width="18.7109375" style="106" customWidth="1"/>
    <col min="5383" max="5632" width="9.140625" style="106"/>
    <col min="5633" max="5633" width="43.7109375" style="106" customWidth="1"/>
    <col min="5634" max="5634" width="6.140625" style="106" customWidth="1"/>
    <col min="5635" max="5635" width="40.7109375" style="106" customWidth="1"/>
    <col min="5636" max="5636" width="21" style="106" customWidth="1"/>
    <col min="5637" max="5638" width="18.7109375" style="106" customWidth="1"/>
    <col min="5639" max="5888" width="9.140625" style="106"/>
    <col min="5889" max="5889" width="43.7109375" style="106" customWidth="1"/>
    <col min="5890" max="5890" width="6.140625" style="106" customWidth="1"/>
    <col min="5891" max="5891" width="40.7109375" style="106" customWidth="1"/>
    <col min="5892" max="5892" width="21" style="106" customWidth="1"/>
    <col min="5893" max="5894" width="18.7109375" style="106" customWidth="1"/>
    <col min="5895" max="6144" width="9.140625" style="106"/>
    <col min="6145" max="6145" width="43.7109375" style="106" customWidth="1"/>
    <col min="6146" max="6146" width="6.140625" style="106" customWidth="1"/>
    <col min="6147" max="6147" width="40.7109375" style="106" customWidth="1"/>
    <col min="6148" max="6148" width="21" style="106" customWidth="1"/>
    <col min="6149" max="6150" width="18.7109375" style="106" customWidth="1"/>
    <col min="6151" max="6400" width="9.140625" style="106"/>
    <col min="6401" max="6401" width="43.7109375" style="106" customWidth="1"/>
    <col min="6402" max="6402" width="6.140625" style="106" customWidth="1"/>
    <col min="6403" max="6403" width="40.7109375" style="106" customWidth="1"/>
    <col min="6404" max="6404" width="21" style="106" customWidth="1"/>
    <col min="6405" max="6406" width="18.7109375" style="106" customWidth="1"/>
    <col min="6407" max="6656" width="9.140625" style="106"/>
    <col min="6657" max="6657" width="43.7109375" style="106" customWidth="1"/>
    <col min="6658" max="6658" width="6.140625" style="106" customWidth="1"/>
    <col min="6659" max="6659" width="40.7109375" style="106" customWidth="1"/>
    <col min="6660" max="6660" width="21" style="106" customWidth="1"/>
    <col min="6661" max="6662" width="18.7109375" style="106" customWidth="1"/>
    <col min="6663" max="6912" width="9.140625" style="106"/>
    <col min="6913" max="6913" width="43.7109375" style="106" customWidth="1"/>
    <col min="6914" max="6914" width="6.140625" style="106" customWidth="1"/>
    <col min="6915" max="6915" width="40.7109375" style="106" customWidth="1"/>
    <col min="6916" max="6916" width="21" style="106" customWidth="1"/>
    <col min="6917" max="6918" width="18.7109375" style="106" customWidth="1"/>
    <col min="6919" max="7168" width="9.140625" style="106"/>
    <col min="7169" max="7169" width="43.7109375" style="106" customWidth="1"/>
    <col min="7170" max="7170" width="6.140625" style="106" customWidth="1"/>
    <col min="7171" max="7171" width="40.7109375" style="106" customWidth="1"/>
    <col min="7172" max="7172" width="21" style="106" customWidth="1"/>
    <col min="7173" max="7174" width="18.7109375" style="106" customWidth="1"/>
    <col min="7175" max="7424" width="9.140625" style="106"/>
    <col min="7425" max="7425" width="43.7109375" style="106" customWidth="1"/>
    <col min="7426" max="7426" width="6.140625" style="106" customWidth="1"/>
    <col min="7427" max="7427" width="40.7109375" style="106" customWidth="1"/>
    <col min="7428" max="7428" width="21" style="106" customWidth="1"/>
    <col min="7429" max="7430" width="18.7109375" style="106" customWidth="1"/>
    <col min="7431" max="7680" width="9.140625" style="106"/>
    <col min="7681" max="7681" width="43.7109375" style="106" customWidth="1"/>
    <col min="7682" max="7682" width="6.140625" style="106" customWidth="1"/>
    <col min="7683" max="7683" width="40.7109375" style="106" customWidth="1"/>
    <col min="7684" max="7684" width="21" style="106" customWidth="1"/>
    <col min="7685" max="7686" width="18.7109375" style="106" customWidth="1"/>
    <col min="7687" max="7936" width="9.140625" style="106"/>
    <col min="7937" max="7937" width="43.7109375" style="106" customWidth="1"/>
    <col min="7938" max="7938" width="6.140625" style="106" customWidth="1"/>
    <col min="7939" max="7939" width="40.7109375" style="106" customWidth="1"/>
    <col min="7940" max="7940" width="21" style="106" customWidth="1"/>
    <col min="7941" max="7942" width="18.7109375" style="106" customWidth="1"/>
    <col min="7943" max="8192" width="9.140625" style="106"/>
    <col min="8193" max="8193" width="43.7109375" style="106" customWidth="1"/>
    <col min="8194" max="8194" width="6.140625" style="106" customWidth="1"/>
    <col min="8195" max="8195" width="40.7109375" style="106" customWidth="1"/>
    <col min="8196" max="8196" width="21" style="106" customWidth="1"/>
    <col min="8197" max="8198" width="18.7109375" style="106" customWidth="1"/>
    <col min="8199" max="8448" width="9.140625" style="106"/>
    <col min="8449" max="8449" width="43.7109375" style="106" customWidth="1"/>
    <col min="8450" max="8450" width="6.140625" style="106" customWidth="1"/>
    <col min="8451" max="8451" width="40.7109375" style="106" customWidth="1"/>
    <col min="8452" max="8452" width="21" style="106" customWidth="1"/>
    <col min="8453" max="8454" width="18.7109375" style="106" customWidth="1"/>
    <col min="8455" max="8704" width="9.140625" style="106"/>
    <col min="8705" max="8705" width="43.7109375" style="106" customWidth="1"/>
    <col min="8706" max="8706" width="6.140625" style="106" customWidth="1"/>
    <col min="8707" max="8707" width="40.7109375" style="106" customWidth="1"/>
    <col min="8708" max="8708" width="21" style="106" customWidth="1"/>
    <col min="8709" max="8710" width="18.7109375" style="106" customWidth="1"/>
    <col min="8711" max="8960" width="9.140625" style="106"/>
    <col min="8961" max="8961" width="43.7109375" style="106" customWidth="1"/>
    <col min="8962" max="8962" width="6.140625" style="106" customWidth="1"/>
    <col min="8963" max="8963" width="40.7109375" style="106" customWidth="1"/>
    <col min="8964" max="8964" width="21" style="106" customWidth="1"/>
    <col min="8965" max="8966" width="18.7109375" style="106" customWidth="1"/>
    <col min="8967" max="9216" width="9.140625" style="106"/>
    <col min="9217" max="9217" width="43.7109375" style="106" customWidth="1"/>
    <col min="9218" max="9218" width="6.140625" style="106" customWidth="1"/>
    <col min="9219" max="9219" width="40.7109375" style="106" customWidth="1"/>
    <col min="9220" max="9220" width="21" style="106" customWidth="1"/>
    <col min="9221" max="9222" width="18.7109375" style="106" customWidth="1"/>
    <col min="9223" max="9472" width="9.140625" style="106"/>
    <col min="9473" max="9473" width="43.7109375" style="106" customWidth="1"/>
    <col min="9474" max="9474" width="6.140625" style="106" customWidth="1"/>
    <col min="9475" max="9475" width="40.7109375" style="106" customWidth="1"/>
    <col min="9476" max="9476" width="21" style="106" customWidth="1"/>
    <col min="9477" max="9478" width="18.7109375" style="106" customWidth="1"/>
    <col min="9479" max="9728" width="9.140625" style="106"/>
    <col min="9729" max="9729" width="43.7109375" style="106" customWidth="1"/>
    <col min="9730" max="9730" width="6.140625" style="106" customWidth="1"/>
    <col min="9731" max="9731" width="40.7109375" style="106" customWidth="1"/>
    <col min="9732" max="9732" width="21" style="106" customWidth="1"/>
    <col min="9733" max="9734" width="18.7109375" style="106" customWidth="1"/>
    <col min="9735" max="9984" width="9.140625" style="106"/>
    <col min="9985" max="9985" width="43.7109375" style="106" customWidth="1"/>
    <col min="9986" max="9986" width="6.140625" style="106" customWidth="1"/>
    <col min="9987" max="9987" width="40.7109375" style="106" customWidth="1"/>
    <col min="9988" max="9988" width="21" style="106" customWidth="1"/>
    <col min="9989" max="9990" width="18.7109375" style="106" customWidth="1"/>
    <col min="9991" max="10240" width="9.140625" style="106"/>
    <col min="10241" max="10241" width="43.7109375" style="106" customWidth="1"/>
    <col min="10242" max="10242" width="6.140625" style="106" customWidth="1"/>
    <col min="10243" max="10243" width="40.7109375" style="106" customWidth="1"/>
    <col min="10244" max="10244" width="21" style="106" customWidth="1"/>
    <col min="10245" max="10246" width="18.7109375" style="106" customWidth="1"/>
    <col min="10247" max="10496" width="9.140625" style="106"/>
    <col min="10497" max="10497" width="43.7109375" style="106" customWidth="1"/>
    <col min="10498" max="10498" width="6.140625" style="106" customWidth="1"/>
    <col min="10499" max="10499" width="40.7109375" style="106" customWidth="1"/>
    <col min="10500" max="10500" width="21" style="106" customWidth="1"/>
    <col min="10501" max="10502" width="18.7109375" style="106" customWidth="1"/>
    <col min="10503" max="10752" width="9.140625" style="106"/>
    <col min="10753" max="10753" width="43.7109375" style="106" customWidth="1"/>
    <col min="10754" max="10754" width="6.140625" style="106" customWidth="1"/>
    <col min="10755" max="10755" width="40.7109375" style="106" customWidth="1"/>
    <col min="10756" max="10756" width="21" style="106" customWidth="1"/>
    <col min="10757" max="10758" width="18.7109375" style="106" customWidth="1"/>
    <col min="10759" max="11008" width="9.140625" style="106"/>
    <col min="11009" max="11009" width="43.7109375" style="106" customWidth="1"/>
    <col min="11010" max="11010" width="6.140625" style="106" customWidth="1"/>
    <col min="11011" max="11011" width="40.7109375" style="106" customWidth="1"/>
    <col min="11012" max="11012" width="21" style="106" customWidth="1"/>
    <col min="11013" max="11014" width="18.7109375" style="106" customWidth="1"/>
    <col min="11015" max="11264" width="9.140625" style="106"/>
    <col min="11265" max="11265" width="43.7109375" style="106" customWidth="1"/>
    <col min="11266" max="11266" width="6.140625" style="106" customWidth="1"/>
    <col min="11267" max="11267" width="40.7109375" style="106" customWidth="1"/>
    <col min="11268" max="11268" width="21" style="106" customWidth="1"/>
    <col min="11269" max="11270" width="18.7109375" style="106" customWidth="1"/>
    <col min="11271" max="11520" width="9.140625" style="106"/>
    <col min="11521" max="11521" width="43.7109375" style="106" customWidth="1"/>
    <col min="11522" max="11522" width="6.140625" style="106" customWidth="1"/>
    <col min="11523" max="11523" width="40.7109375" style="106" customWidth="1"/>
    <col min="11524" max="11524" width="21" style="106" customWidth="1"/>
    <col min="11525" max="11526" width="18.7109375" style="106" customWidth="1"/>
    <col min="11527" max="11776" width="9.140625" style="106"/>
    <col min="11777" max="11777" width="43.7109375" style="106" customWidth="1"/>
    <col min="11778" max="11778" width="6.140625" style="106" customWidth="1"/>
    <col min="11779" max="11779" width="40.7109375" style="106" customWidth="1"/>
    <col min="11780" max="11780" width="21" style="106" customWidth="1"/>
    <col min="11781" max="11782" width="18.7109375" style="106" customWidth="1"/>
    <col min="11783" max="12032" width="9.140625" style="106"/>
    <col min="12033" max="12033" width="43.7109375" style="106" customWidth="1"/>
    <col min="12034" max="12034" width="6.140625" style="106" customWidth="1"/>
    <col min="12035" max="12035" width="40.7109375" style="106" customWidth="1"/>
    <col min="12036" max="12036" width="21" style="106" customWidth="1"/>
    <col min="12037" max="12038" width="18.7109375" style="106" customWidth="1"/>
    <col min="12039" max="12288" width="9.140625" style="106"/>
    <col min="12289" max="12289" width="43.7109375" style="106" customWidth="1"/>
    <col min="12290" max="12290" width="6.140625" style="106" customWidth="1"/>
    <col min="12291" max="12291" width="40.7109375" style="106" customWidth="1"/>
    <col min="12292" max="12292" width="21" style="106" customWidth="1"/>
    <col min="12293" max="12294" width="18.7109375" style="106" customWidth="1"/>
    <col min="12295" max="12544" width="9.140625" style="106"/>
    <col min="12545" max="12545" width="43.7109375" style="106" customWidth="1"/>
    <col min="12546" max="12546" width="6.140625" style="106" customWidth="1"/>
    <col min="12547" max="12547" width="40.7109375" style="106" customWidth="1"/>
    <col min="12548" max="12548" width="21" style="106" customWidth="1"/>
    <col min="12549" max="12550" width="18.7109375" style="106" customWidth="1"/>
    <col min="12551" max="12800" width="9.140625" style="106"/>
    <col min="12801" max="12801" width="43.7109375" style="106" customWidth="1"/>
    <col min="12802" max="12802" width="6.140625" style="106" customWidth="1"/>
    <col min="12803" max="12803" width="40.7109375" style="106" customWidth="1"/>
    <col min="12804" max="12804" width="21" style="106" customWidth="1"/>
    <col min="12805" max="12806" width="18.7109375" style="106" customWidth="1"/>
    <col min="12807" max="13056" width="9.140625" style="106"/>
    <col min="13057" max="13057" width="43.7109375" style="106" customWidth="1"/>
    <col min="13058" max="13058" width="6.140625" style="106" customWidth="1"/>
    <col min="13059" max="13059" width="40.7109375" style="106" customWidth="1"/>
    <col min="13060" max="13060" width="21" style="106" customWidth="1"/>
    <col min="13061" max="13062" width="18.7109375" style="106" customWidth="1"/>
    <col min="13063" max="13312" width="9.140625" style="106"/>
    <col min="13313" max="13313" width="43.7109375" style="106" customWidth="1"/>
    <col min="13314" max="13314" width="6.140625" style="106" customWidth="1"/>
    <col min="13315" max="13315" width="40.7109375" style="106" customWidth="1"/>
    <col min="13316" max="13316" width="21" style="106" customWidth="1"/>
    <col min="13317" max="13318" width="18.7109375" style="106" customWidth="1"/>
    <col min="13319" max="13568" width="9.140625" style="106"/>
    <col min="13569" max="13569" width="43.7109375" style="106" customWidth="1"/>
    <col min="13570" max="13570" width="6.140625" style="106" customWidth="1"/>
    <col min="13571" max="13571" width="40.7109375" style="106" customWidth="1"/>
    <col min="13572" max="13572" width="21" style="106" customWidth="1"/>
    <col min="13573" max="13574" width="18.7109375" style="106" customWidth="1"/>
    <col min="13575" max="13824" width="9.140625" style="106"/>
    <col min="13825" max="13825" width="43.7109375" style="106" customWidth="1"/>
    <col min="13826" max="13826" width="6.140625" style="106" customWidth="1"/>
    <col min="13827" max="13827" width="40.7109375" style="106" customWidth="1"/>
    <col min="13828" max="13828" width="21" style="106" customWidth="1"/>
    <col min="13829" max="13830" width="18.7109375" style="106" customWidth="1"/>
    <col min="13831" max="14080" width="9.140625" style="106"/>
    <col min="14081" max="14081" width="43.7109375" style="106" customWidth="1"/>
    <col min="14082" max="14082" width="6.140625" style="106" customWidth="1"/>
    <col min="14083" max="14083" width="40.7109375" style="106" customWidth="1"/>
    <col min="14084" max="14084" width="21" style="106" customWidth="1"/>
    <col min="14085" max="14086" width="18.7109375" style="106" customWidth="1"/>
    <col min="14087" max="14336" width="9.140625" style="106"/>
    <col min="14337" max="14337" width="43.7109375" style="106" customWidth="1"/>
    <col min="14338" max="14338" width="6.140625" style="106" customWidth="1"/>
    <col min="14339" max="14339" width="40.7109375" style="106" customWidth="1"/>
    <col min="14340" max="14340" width="21" style="106" customWidth="1"/>
    <col min="14341" max="14342" width="18.7109375" style="106" customWidth="1"/>
    <col min="14343" max="14592" width="9.140625" style="106"/>
    <col min="14593" max="14593" width="43.7109375" style="106" customWidth="1"/>
    <col min="14594" max="14594" width="6.140625" style="106" customWidth="1"/>
    <col min="14595" max="14595" width="40.7109375" style="106" customWidth="1"/>
    <col min="14596" max="14596" width="21" style="106" customWidth="1"/>
    <col min="14597" max="14598" width="18.7109375" style="106" customWidth="1"/>
    <col min="14599" max="14848" width="9.140625" style="106"/>
    <col min="14849" max="14849" width="43.7109375" style="106" customWidth="1"/>
    <col min="14850" max="14850" width="6.140625" style="106" customWidth="1"/>
    <col min="14851" max="14851" width="40.7109375" style="106" customWidth="1"/>
    <col min="14852" max="14852" width="21" style="106" customWidth="1"/>
    <col min="14853" max="14854" width="18.7109375" style="106" customWidth="1"/>
    <col min="14855" max="15104" width="9.140625" style="106"/>
    <col min="15105" max="15105" width="43.7109375" style="106" customWidth="1"/>
    <col min="15106" max="15106" width="6.140625" style="106" customWidth="1"/>
    <col min="15107" max="15107" width="40.7109375" style="106" customWidth="1"/>
    <col min="15108" max="15108" width="21" style="106" customWidth="1"/>
    <col min="15109" max="15110" width="18.7109375" style="106" customWidth="1"/>
    <col min="15111" max="15360" width="9.140625" style="106"/>
    <col min="15361" max="15361" width="43.7109375" style="106" customWidth="1"/>
    <col min="15362" max="15362" width="6.140625" style="106" customWidth="1"/>
    <col min="15363" max="15363" width="40.7109375" style="106" customWidth="1"/>
    <col min="15364" max="15364" width="21" style="106" customWidth="1"/>
    <col min="15365" max="15366" width="18.7109375" style="106" customWidth="1"/>
    <col min="15367" max="15616" width="9.140625" style="106"/>
    <col min="15617" max="15617" width="43.7109375" style="106" customWidth="1"/>
    <col min="15618" max="15618" width="6.140625" style="106" customWidth="1"/>
    <col min="15619" max="15619" width="40.7109375" style="106" customWidth="1"/>
    <col min="15620" max="15620" width="21" style="106" customWidth="1"/>
    <col min="15621" max="15622" width="18.7109375" style="106" customWidth="1"/>
    <col min="15623" max="15872" width="9.140625" style="106"/>
    <col min="15873" max="15873" width="43.7109375" style="106" customWidth="1"/>
    <col min="15874" max="15874" width="6.140625" style="106" customWidth="1"/>
    <col min="15875" max="15875" width="40.7109375" style="106" customWidth="1"/>
    <col min="15876" max="15876" width="21" style="106" customWidth="1"/>
    <col min="15877" max="15878" width="18.7109375" style="106" customWidth="1"/>
    <col min="15879" max="16128" width="9.140625" style="106"/>
    <col min="16129" max="16129" width="43.7109375" style="106" customWidth="1"/>
    <col min="16130" max="16130" width="6.140625" style="106" customWidth="1"/>
    <col min="16131" max="16131" width="40.7109375" style="106" customWidth="1"/>
    <col min="16132" max="16132" width="21" style="106" customWidth="1"/>
    <col min="16133" max="16134" width="18.7109375" style="106" customWidth="1"/>
    <col min="16135" max="16384" width="9.140625" style="106"/>
  </cols>
  <sheetData>
    <row r="1" spans="1:6" ht="12.75" customHeight="1" x14ac:dyDescent="0.25">
      <c r="F1" s="1" t="s">
        <v>32</v>
      </c>
    </row>
    <row r="2" spans="1:6" ht="12.75" customHeight="1" x14ac:dyDescent="0.25">
      <c r="F2" s="1" t="s">
        <v>33</v>
      </c>
    </row>
    <row r="3" spans="1:6" ht="12.75" customHeight="1" x14ac:dyDescent="0.25">
      <c r="F3" s="1" t="s">
        <v>34</v>
      </c>
    </row>
    <row r="4" spans="1:6" ht="12.75" customHeight="1" x14ac:dyDescent="0.25">
      <c r="F4" s="1" t="s">
        <v>141</v>
      </c>
    </row>
    <row r="5" spans="1:6" ht="12.75" customHeight="1" x14ac:dyDescent="0.25">
      <c r="F5" s="1" t="s">
        <v>35</v>
      </c>
    </row>
    <row r="6" spans="1:6" ht="12.75" customHeight="1" x14ac:dyDescent="0.25">
      <c r="F6" s="1"/>
    </row>
    <row r="7" spans="1:6" ht="16.899999999999999" customHeight="1" thickBot="1" x14ac:dyDescent="0.3">
      <c r="A7" s="225" t="s">
        <v>0</v>
      </c>
      <c r="B7" s="225"/>
      <c r="C7" s="225"/>
      <c r="D7" s="225"/>
      <c r="E7" s="107"/>
      <c r="F7" s="108" t="s">
        <v>1</v>
      </c>
    </row>
    <row r="8" spans="1:6" x14ac:dyDescent="0.2">
      <c r="A8" s="109"/>
      <c r="B8" s="109"/>
      <c r="C8" s="109"/>
      <c r="D8" s="109"/>
      <c r="E8" s="110" t="s">
        <v>36</v>
      </c>
      <c r="F8" s="111" t="s">
        <v>2</v>
      </c>
    </row>
    <row r="9" spans="1:6" ht="15.75" x14ac:dyDescent="0.25">
      <c r="A9" s="226" t="s">
        <v>860</v>
      </c>
      <c r="B9" s="226"/>
      <c r="C9" s="226"/>
      <c r="D9" s="226"/>
      <c r="E9" s="107" t="s">
        <v>37</v>
      </c>
      <c r="F9" s="112" t="s">
        <v>142</v>
      </c>
    </row>
    <row r="10" spans="1:6" x14ac:dyDescent="0.2">
      <c r="A10" s="113"/>
      <c r="B10" s="113"/>
      <c r="C10" s="113"/>
      <c r="D10" s="113"/>
      <c r="E10" s="107" t="s">
        <v>38</v>
      </c>
      <c r="F10" s="114"/>
    </row>
    <row r="11" spans="1:6" ht="24.6" customHeight="1" x14ac:dyDescent="0.2">
      <c r="A11" s="115" t="s">
        <v>39</v>
      </c>
      <c r="B11" s="227" t="s">
        <v>40</v>
      </c>
      <c r="C11" s="228"/>
      <c r="D11" s="228"/>
      <c r="E11" s="107" t="s">
        <v>41</v>
      </c>
      <c r="F11" s="114" t="s">
        <v>42</v>
      </c>
    </row>
    <row r="12" spans="1:6" x14ac:dyDescent="0.2">
      <c r="A12" s="115" t="s">
        <v>43</v>
      </c>
      <c r="B12" s="229" t="s">
        <v>859</v>
      </c>
      <c r="C12" s="229"/>
      <c r="D12" s="229"/>
      <c r="E12" s="107" t="s">
        <v>44</v>
      </c>
      <c r="F12" s="116" t="s">
        <v>3</v>
      </c>
    </row>
    <row r="13" spans="1:6" x14ac:dyDescent="0.2">
      <c r="A13" s="115" t="s">
        <v>45</v>
      </c>
      <c r="B13" s="115"/>
      <c r="C13" s="115"/>
      <c r="D13" s="117"/>
      <c r="E13" s="107"/>
      <c r="F13" s="118"/>
    </row>
    <row r="14" spans="1:6" ht="13.5" thickBot="1" x14ac:dyDescent="0.25">
      <c r="A14" s="115" t="s">
        <v>46</v>
      </c>
      <c r="B14" s="115"/>
      <c r="C14" s="119"/>
      <c r="D14" s="117"/>
      <c r="E14" s="107" t="s">
        <v>47</v>
      </c>
      <c r="F14" s="120" t="s">
        <v>4</v>
      </c>
    </row>
    <row r="15" spans="1:6" ht="20.25" customHeight="1" thickBot="1" x14ac:dyDescent="0.3">
      <c r="A15" s="225" t="s">
        <v>5</v>
      </c>
      <c r="B15" s="225"/>
      <c r="C15" s="225"/>
      <c r="D15" s="225"/>
      <c r="E15" s="121"/>
      <c r="F15" s="122"/>
    </row>
    <row r="16" spans="1:6" ht="4.1500000000000004" customHeight="1" x14ac:dyDescent="0.2">
      <c r="A16" s="230" t="s">
        <v>6</v>
      </c>
      <c r="B16" s="233" t="s">
        <v>7</v>
      </c>
      <c r="C16" s="233" t="s">
        <v>8</v>
      </c>
      <c r="D16" s="236" t="s">
        <v>9</v>
      </c>
      <c r="E16" s="236" t="s">
        <v>10</v>
      </c>
      <c r="F16" s="222" t="s">
        <v>11</v>
      </c>
    </row>
    <row r="17" spans="1:6" ht="3.6" customHeight="1" x14ac:dyDescent="0.2">
      <c r="A17" s="231"/>
      <c r="B17" s="234"/>
      <c r="C17" s="234"/>
      <c r="D17" s="237"/>
      <c r="E17" s="237"/>
      <c r="F17" s="223"/>
    </row>
    <row r="18" spans="1:6" ht="3" customHeight="1" x14ac:dyDescent="0.2">
      <c r="A18" s="231"/>
      <c r="B18" s="234"/>
      <c r="C18" s="234"/>
      <c r="D18" s="237"/>
      <c r="E18" s="237"/>
      <c r="F18" s="223"/>
    </row>
    <row r="19" spans="1:6" ht="3" customHeight="1" x14ac:dyDescent="0.2">
      <c r="A19" s="231"/>
      <c r="B19" s="234"/>
      <c r="C19" s="234"/>
      <c r="D19" s="237"/>
      <c r="E19" s="237"/>
      <c r="F19" s="223"/>
    </row>
    <row r="20" spans="1:6" ht="3" customHeight="1" x14ac:dyDescent="0.2">
      <c r="A20" s="231"/>
      <c r="B20" s="234"/>
      <c r="C20" s="234"/>
      <c r="D20" s="237"/>
      <c r="E20" s="237"/>
      <c r="F20" s="223"/>
    </row>
    <row r="21" spans="1:6" ht="3" customHeight="1" x14ac:dyDescent="0.2">
      <c r="A21" s="231"/>
      <c r="B21" s="234"/>
      <c r="C21" s="234"/>
      <c r="D21" s="237"/>
      <c r="E21" s="237"/>
      <c r="F21" s="223"/>
    </row>
    <row r="22" spans="1:6" ht="23.45" customHeight="1" x14ac:dyDescent="0.2">
      <c r="A22" s="232"/>
      <c r="B22" s="235"/>
      <c r="C22" s="235"/>
      <c r="D22" s="238"/>
      <c r="E22" s="238"/>
      <c r="F22" s="224"/>
    </row>
    <row r="23" spans="1:6" ht="12.6" customHeight="1" thickBot="1" x14ac:dyDescent="0.25">
      <c r="A23" s="3">
        <v>1</v>
      </c>
      <c r="B23" s="4">
        <v>2</v>
      </c>
      <c r="C23" s="5">
        <v>3</v>
      </c>
      <c r="D23" s="6" t="s">
        <v>12</v>
      </c>
      <c r="E23" s="137" t="s">
        <v>13</v>
      </c>
      <c r="F23" s="8" t="s">
        <v>14</v>
      </c>
    </row>
    <row r="24" spans="1:6" s="148" customFormat="1" x14ac:dyDescent="0.2">
      <c r="A24" s="150" t="s">
        <v>15</v>
      </c>
      <c r="B24" s="151" t="s">
        <v>16</v>
      </c>
      <c r="C24" s="152" t="s">
        <v>143</v>
      </c>
      <c r="D24" s="153">
        <v>724927915.29999995</v>
      </c>
      <c r="E24" s="154">
        <v>349704727.70999998</v>
      </c>
      <c r="F24" s="153">
        <f>IF(OR(D24="-",IF(E24="-",0,E24)&gt;=IF(D24="-",0,D24)),"-",IF(D24="-",0,D24)-IF(E24="-",0,E24))</f>
        <v>375223187.58999997</v>
      </c>
    </row>
    <row r="25" spans="1:6" x14ac:dyDescent="0.2">
      <c r="A25" s="138" t="s">
        <v>18</v>
      </c>
      <c r="B25" s="139"/>
      <c r="C25" s="140"/>
      <c r="D25" s="141"/>
      <c r="E25" s="141"/>
      <c r="F25" s="142"/>
    </row>
    <row r="26" spans="1:6" x14ac:dyDescent="0.2">
      <c r="A26" s="143" t="s">
        <v>144</v>
      </c>
      <c r="B26" s="16" t="s">
        <v>16</v>
      </c>
      <c r="C26" s="144" t="s">
        <v>145</v>
      </c>
      <c r="D26" s="17">
        <v>305130337.58999997</v>
      </c>
      <c r="E26" s="17">
        <v>226038755.71000001</v>
      </c>
      <c r="F26" s="18">
        <f t="shared" ref="F26:F89" si="0">IF(OR(D26="-",IF(E26="-",0,E26)&gt;=IF(D26="-",0,D26)),"-",IF(D26="-",0,D26)-IF(E26="-",0,E26))</f>
        <v>79091581.879999965</v>
      </c>
    </row>
    <row r="27" spans="1:6" x14ac:dyDescent="0.2">
      <c r="A27" s="143" t="s">
        <v>146</v>
      </c>
      <c r="B27" s="16" t="s">
        <v>16</v>
      </c>
      <c r="C27" s="144" t="s">
        <v>147</v>
      </c>
      <c r="D27" s="17">
        <v>174093940</v>
      </c>
      <c r="E27" s="17">
        <v>133974154.68000001</v>
      </c>
      <c r="F27" s="18">
        <f t="shared" si="0"/>
        <v>40119785.319999993</v>
      </c>
    </row>
    <row r="28" spans="1:6" x14ac:dyDescent="0.2">
      <c r="A28" s="143" t="s">
        <v>116</v>
      </c>
      <c r="B28" s="16" t="s">
        <v>16</v>
      </c>
      <c r="C28" s="144" t="s">
        <v>148</v>
      </c>
      <c r="D28" s="17">
        <v>174093940</v>
      </c>
      <c r="E28" s="17">
        <v>133974154.68000001</v>
      </c>
      <c r="F28" s="18">
        <f t="shared" si="0"/>
        <v>40119785.319999993</v>
      </c>
    </row>
    <row r="29" spans="1:6" ht="67.5" x14ac:dyDescent="0.2">
      <c r="A29" s="145" t="s">
        <v>149</v>
      </c>
      <c r="B29" s="16" t="s">
        <v>16</v>
      </c>
      <c r="C29" s="144" t="s">
        <v>150</v>
      </c>
      <c r="D29" s="17">
        <v>160219100</v>
      </c>
      <c r="E29" s="17">
        <v>118662954.11</v>
      </c>
      <c r="F29" s="18">
        <f t="shared" si="0"/>
        <v>41556145.890000001</v>
      </c>
    </row>
    <row r="30" spans="1:6" ht="90" x14ac:dyDescent="0.2">
      <c r="A30" s="146" t="s">
        <v>151</v>
      </c>
      <c r="B30" s="13" t="s">
        <v>16</v>
      </c>
      <c r="C30" s="147" t="s">
        <v>152</v>
      </c>
      <c r="D30" s="14">
        <v>160219100</v>
      </c>
      <c r="E30" s="14">
        <v>118467372.34999999</v>
      </c>
      <c r="F30" s="15">
        <f t="shared" si="0"/>
        <v>41751727.650000006</v>
      </c>
    </row>
    <row r="31" spans="1:6" ht="67.5" x14ac:dyDescent="0.2">
      <c r="A31" s="146" t="s">
        <v>153</v>
      </c>
      <c r="B31" s="13" t="s">
        <v>16</v>
      </c>
      <c r="C31" s="147" t="s">
        <v>154</v>
      </c>
      <c r="D31" s="14" t="s">
        <v>19</v>
      </c>
      <c r="E31" s="14">
        <v>134338.66</v>
      </c>
      <c r="F31" s="15" t="str">
        <f t="shared" si="0"/>
        <v>-</v>
      </c>
    </row>
    <row r="32" spans="1:6" ht="90" x14ac:dyDescent="0.2">
      <c r="A32" s="146" t="s">
        <v>155</v>
      </c>
      <c r="B32" s="13" t="s">
        <v>16</v>
      </c>
      <c r="C32" s="147" t="s">
        <v>156</v>
      </c>
      <c r="D32" s="14" t="s">
        <v>19</v>
      </c>
      <c r="E32" s="14">
        <v>61254.79</v>
      </c>
      <c r="F32" s="15" t="str">
        <f t="shared" si="0"/>
        <v>-</v>
      </c>
    </row>
    <row r="33" spans="1:6" ht="67.5" x14ac:dyDescent="0.2">
      <c r="A33" s="146" t="s">
        <v>157</v>
      </c>
      <c r="B33" s="13" t="s">
        <v>16</v>
      </c>
      <c r="C33" s="147" t="s">
        <v>158</v>
      </c>
      <c r="D33" s="14" t="s">
        <v>19</v>
      </c>
      <c r="E33" s="14">
        <v>-11.69</v>
      </c>
      <c r="F33" s="15" t="str">
        <f t="shared" si="0"/>
        <v>-</v>
      </c>
    </row>
    <row r="34" spans="1:6" ht="101.25" x14ac:dyDescent="0.2">
      <c r="A34" s="145" t="s">
        <v>159</v>
      </c>
      <c r="B34" s="16" t="s">
        <v>16</v>
      </c>
      <c r="C34" s="144" t="s">
        <v>160</v>
      </c>
      <c r="D34" s="17">
        <v>724900</v>
      </c>
      <c r="E34" s="17">
        <v>338022.02</v>
      </c>
      <c r="F34" s="18">
        <f t="shared" si="0"/>
        <v>386877.98</v>
      </c>
    </row>
    <row r="35" spans="1:6" ht="123.75" x14ac:dyDescent="0.2">
      <c r="A35" s="146" t="s">
        <v>161</v>
      </c>
      <c r="B35" s="13" t="s">
        <v>16</v>
      </c>
      <c r="C35" s="147" t="s">
        <v>162</v>
      </c>
      <c r="D35" s="14">
        <v>724900</v>
      </c>
      <c r="E35" s="14">
        <v>337771.78</v>
      </c>
      <c r="F35" s="15">
        <f t="shared" si="0"/>
        <v>387128.22</v>
      </c>
    </row>
    <row r="36" spans="1:6" ht="112.5" x14ac:dyDescent="0.2">
      <c r="A36" s="146" t="s">
        <v>163</v>
      </c>
      <c r="B36" s="13" t="s">
        <v>16</v>
      </c>
      <c r="C36" s="147" t="s">
        <v>164</v>
      </c>
      <c r="D36" s="14" t="s">
        <v>19</v>
      </c>
      <c r="E36" s="14">
        <v>72.239999999999995</v>
      </c>
      <c r="F36" s="15" t="str">
        <f t="shared" si="0"/>
        <v>-</v>
      </c>
    </row>
    <row r="37" spans="1:6" ht="123.75" x14ac:dyDescent="0.2">
      <c r="A37" s="146" t="s">
        <v>861</v>
      </c>
      <c r="B37" s="13" t="s">
        <v>16</v>
      </c>
      <c r="C37" s="147" t="s">
        <v>862</v>
      </c>
      <c r="D37" s="14" t="s">
        <v>19</v>
      </c>
      <c r="E37" s="14">
        <v>178</v>
      </c>
      <c r="F37" s="15" t="str">
        <f t="shared" si="0"/>
        <v>-</v>
      </c>
    </row>
    <row r="38" spans="1:6" ht="45" x14ac:dyDescent="0.2">
      <c r="A38" s="143" t="s">
        <v>165</v>
      </c>
      <c r="B38" s="16" t="s">
        <v>16</v>
      </c>
      <c r="C38" s="144" t="s">
        <v>166</v>
      </c>
      <c r="D38" s="17">
        <v>1066000</v>
      </c>
      <c r="E38" s="17">
        <v>967462.94</v>
      </c>
      <c r="F38" s="18">
        <f t="shared" si="0"/>
        <v>98537.060000000056</v>
      </c>
    </row>
    <row r="39" spans="1:6" ht="67.5" x14ac:dyDescent="0.2">
      <c r="A39" s="12" t="s">
        <v>167</v>
      </c>
      <c r="B39" s="13" t="s">
        <v>16</v>
      </c>
      <c r="C39" s="147" t="s">
        <v>168</v>
      </c>
      <c r="D39" s="14">
        <v>1066000</v>
      </c>
      <c r="E39" s="14">
        <v>942839.7</v>
      </c>
      <c r="F39" s="15">
        <f t="shared" si="0"/>
        <v>123160.30000000005</v>
      </c>
    </row>
    <row r="40" spans="1:6" ht="45" x14ac:dyDescent="0.2">
      <c r="A40" s="12" t="s">
        <v>169</v>
      </c>
      <c r="B40" s="13" t="s">
        <v>16</v>
      </c>
      <c r="C40" s="147" t="s">
        <v>170</v>
      </c>
      <c r="D40" s="14" t="s">
        <v>19</v>
      </c>
      <c r="E40" s="14">
        <v>7730.41</v>
      </c>
      <c r="F40" s="15" t="str">
        <f t="shared" si="0"/>
        <v>-</v>
      </c>
    </row>
    <row r="41" spans="1:6" ht="67.5" x14ac:dyDescent="0.2">
      <c r="A41" s="12" t="s">
        <v>171</v>
      </c>
      <c r="B41" s="13" t="s">
        <v>16</v>
      </c>
      <c r="C41" s="147" t="s">
        <v>172</v>
      </c>
      <c r="D41" s="14" t="s">
        <v>19</v>
      </c>
      <c r="E41" s="14">
        <v>16892.830000000002</v>
      </c>
      <c r="F41" s="15" t="str">
        <f t="shared" si="0"/>
        <v>-</v>
      </c>
    </row>
    <row r="42" spans="1:6" ht="45" x14ac:dyDescent="0.2">
      <c r="A42" s="143" t="s">
        <v>173</v>
      </c>
      <c r="B42" s="16" t="s">
        <v>16</v>
      </c>
      <c r="C42" s="144" t="s">
        <v>174</v>
      </c>
      <c r="D42" s="17">
        <v>12083940</v>
      </c>
      <c r="E42" s="17">
        <v>14005715.609999999</v>
      </c>
      <c r="F42" s="18" t="str">
        <f t="shared" si="0"/>
        <v>-</v>
      </c>
    </row>
    <row r="43" spans="1:6" ht="67.5" x14ac:dyDescent="0.2">
      <c r="A43" s="12" t="s">
        <v>175</v>
      </c>
      <c r="B43" s="13" t="s">
        <v>16</v>
      </c>
      <c r="C43" s="147" t="s">
        <v>176</v>
      </c>
      <c r="D43" s="14">
        <v>12083940</v>
      </c>
      <c r="E43" s="14">
        <v>14003663.84</v>
      </c>
      <c r="F43" s="15" t="str">
        <f t="shared" si="0"/>
        <v>-</v>
      </c>
    </row>
    <row r="44" spans="1:6" ht="45" x14ac:dyDescent="0.2">
      <c r="A44" s="12" t="s">
        <v>177</v>
      </c>
      <c r="B44" s="13" t="s">
        <v>16</v>
      </c>
      <c r="C44" s="147" t="s">
        <v>178</v>
      </c>
      <c r="D44" s="14" t="s">
        <v>19</v>
      </c>
      <c r="E44" s="14">
        <v>2051.77</v>
      </c>
      <c r="F44" s="15" t="str">
        <f t="shared" si="0"/>
        <v>-</v>
      </c>
    </row>
    <row r="45" spans="1:6" ht="33.75" x14ac:dyDescent="0.2">
      <c r="A45" s="143" t="s">
        <v>179</v>
      </c>
      <c r="B45" s="16" t="s">
        <v>16</v>
      </c>
      <c r="C45" s="144" t="s">
        <v>180</v>
      </c>
      <c r="D45" s="17">
        <v>10549900</v>
      </c>
      <c r="E45" s="17">
        <v>10996603.779999999</v>
      </c>
      <c r="F45" s="18" t="str">
        <f t="shared" si="0"/>
        <v>-</v>
      </c>
    </row>
    <row r="46" spans="1:6" ht="33.75" x14ac:dyDescent="0.2">
      <c r="A46" s="143" t="s">
        <v>117</v>
      </c>
      <c r="B46" s="16" t="s">
        <v>16</v>
      </c>
      <c r="C46" s="144" t="s">
        <v>181</v>
      </c>
      <c r="D46" s="17">
        <v>10549900</v>
      </c>
      <c r="E46" s="17">
        <v>10996603.779999999</v>
      </c>
      <c r="F46" s="18" t="str">
        <f t="shared" si="0"/>
        <v>-</v>
      </c>
    </row>
    <row r="47" spans="1:6" ht="67.5" x14ac:dyDescent="0.2">
      <c r="A47" s="143" t="s">
        <v>182</v>
      </c>
      <c r="B47" s="16" t="s">
        <v>16</v>
      </c>
      <c r="C47" s="144" t="s">
        <v>183</v>
      </c>
      <c r="D47" s="17">
        <v>5125300</v>
      </c>
      <c r="E47" s="17">
        <v>5376799.4900000002</v>
      </c>
      <c r="F47" s="18" t="str">
        <f t="shared" si="0"/>
        <v>-</v>
      </c>
    </row>
    <row r="48" spans="1:6" ht="101.25" x14ac:dyDescent="0.2">
      <c r="A48" s="146" t="s">
        <v>184</v>
      </c>
      <c r="B48" s="13" t="s">
        <v>16</v>
      </c>
      <c r="C48" s="147" t="s">
        <v>185</v>
      </c>
      <c r="D48" s="14">
        <v>5125300</v>
      </c>
      <c r="E48" s="14">
        <v>5376799.4900000002</v>
      </c>
      <c r="F48" s="15" t="str">
        <f t="shared" si="0"/>
        <v>-</v>
      </c>
    </row>
    <row r="49" spans="1:6" ht="78.75" x14ac:dyDescent="0.2">
      <c r="A49" s="145" t="s">
        <v>186</v>
      </c>
      <c r="B49" s="16" t="s">
        <v>16</v>
      </c>
      <c r="C49" s="144" t="s">
        <v>187</v>
      </c>
      <c r="D49" s="17">
        <v>31000</v>
      </c>
      <c r="E49" s="17">
        <v>30417.25</v>
      </c>
      <c r="F49" s="18">
        <f t="shared" si="0"/>
        <v>582.75</v>
      </c>
    </row>
    <row r="50" spans="1:6" ht="112.5" x14ac:dyDescent="0.2">
      <c r="A50" s="146" t="s">
        <v>188</v>
      </c>
      <c r="B50" s="13" t="s">
        <v>16</v>
      </c>
      <c r="C50" s="147" t="s">
        <v>189</v>
      </c>
      <c r="D50" s="14">
        <v>31000</v>
      </c>
      <c r="E50" s="14">
        <v>30417.25</v>
      </c>
      <c r="F50" s="15">
        <f t="shared" si="0"/>
        <v>582.75</v>
      </c>
    </row>
    <row r="51" spans="1:6" ht="67.5" x14ac:dyDescent="0.2">
      <c r="A51" s="143" t="s">
        <v>190</v>
      </c>
      <c r="B51" s="16" t="s">
        <v>16</v>
      </c>
      <c r="C51" s="144" t="s">
        <v>191</v>
      </c>
      <c r="D51" s="17">
        <v>6010200</v>
      </c>
      <c r="E51" s="17">
        <v>6189601.9400000004</v>
      </c>
      <c r="F51" s="18" t="str">
        <f t="shared" si="0"/>
        <v>-</v>
      </c>
    </row>
    <row r="52" spans="1:6" ht="101.25" x14ac:dyDescent="0.2">
      <c r="A52" s="146" t="s">
        <v>192</v>
      </c>
      <c r="B52" s="13" t="s">
        <v>16</v>
      </c>
      <c r="C52" s="147" t="s">
        <v>193</v>
      </c>
      <c r="D52" s="14">
        <v>6010200</v>
      </c>
      <c r="E52" s="14">
        <v>6189601.9400000004</v>
      </c>
      <c r="F52" s="15" t="str">
        <f t="shared" si="0"/>
        <v>-</v>
      </c>
    </row>
    <row r="53" spans="1:6" ht="67.5" x14ac:dyDescent="0.2">
      <c r="A53" s="143" t="s">
        <v>194</v>
      </c>
      <c r="B53" s="16" t="s">
        <v>16</v>
      </c>
      <c r="C53" s="144" t="s">
        <v>195</v>
      </c>
      <c r="D53" s="17">
        <v>-616600</v>
      </c>
      <c r="E53" s="17">
        <v>-600214.9</v>
      </c>
      <c r="F53" s="18" t="str">
        <f t="shared" si="0"/>
        <v>-</v>
      </c>
    </row>
    <row r="54" spans="1:6" ht="101.25" x14ac:dyDescent="0.2">
      <c r="A54" s="146" t="s">
        <v>196</v>
      </c>
      <c r="B54" s="13" t="s">
        <v>16</v>
      </c>
      <c r="C54" s="147" t="s">
        <v>197</v>
      </c>
      <c r="D54" s="14">
        <v>-616600</v>
      </c>
      <c r="E54" s="14">
        <v>-600214.9</v>
      </c>
      <c r="F54" s="15" t="str">
        <f t="shared" si="0"/>
        <v>-</v>
      </c>
    </row>
    <row r="55" spans="1:6" x14ac:dyDescent="0.2">
      <c r="A55" s="143" t="s">
        <v>198</v>
      </c>
      <c r="B55" s="16" t="s">
        <v>16</v>
      </c>
      <c r="C55" s="144" t="s">
        <v>199</v>
      </c>
      <c r="D55" s="17">
        <v>43618800</v>
      </c>
      <c r="E55" s="17">
        <v>33133758.41</v>
      </c>
      <c r="F55" s="18">
        <f t="shared" si="0"/>
        <v>10485041.59</v>
      </c>
    </row>
    <row r="56" spans="1:6" x14ac:dyDescent="0.2">
      <c r="A56" s="143" t="s">
        <v>200</v>
      </c>
      <c r="B56" s="16" t="s">
        <v>16</v>
      </c>
      <c r="C56" s="144" t="s">
        <v>201</v>
      </c>
      <c r="D56" s="17">
        <v>5383800</v>
      </c>
      <c r="E56" s="17">
        <v>1890118.43</v>
      </c>
      <c r="F56" s="18">
        <f t="shared" si="0"/>
        <v>3493681.5700000003</v>
      </c>
    </row>
    <row r="57" spans="1:6" ht="45" x14ac:dyDescent="0.2">
      <c r="A57" s="143" t="s">
        <v>202</v>
      </c>
      <c r="B57" s="16" t="s">
        <v>16</v>
      </c>
      <c r="C57" s="144" t="s">
        <v>203</v>
      </c>
      <c r="D57" s="17">
        <v>5383800</v>
      </c>
      <c r="E57" s="17">
        <v>1890118.43</v>
      </c>
      <c r="F57" s="18">
        <f t="shared" si="0"/>
        <v>3493681.5700000003</v>
      </c>
    </row>
    <row r="58" spans="1:6" ht="67.5" x14ac:dyDescent="0.2">
      <c r="A58" s="12" t="s">
        <v>204</v>
      </c>
      <c r="B58" s="13" t="s">
        <v>16</v>
      </c>
      <c r="C58" s="147" t="s">
        <v>205</v>
      </c>
      <c r="D58" s="14">
        <v>5383800</v>
      </c>
      <c r="E58" s="14">
        <v>1860482.62</v>
      </c>
      <c r="F58" s="15">
        <f t="shared" si="0"/>
        <v>3523317.38</v>
      </c>
    </row>
    <row r="59" spans="1:6" ht="45" x14ac:dyDescent="0.2">
      <c r="A59" s="12" t="s">
        <v>206</v>
      </c>
      <c r="B59" s="13" t="s">
        <v>16</v>
      </c>
      <c r="C59" s="147" t="s">
        <v>207</v>
      </c>
      <c r="D59" s="14" t="s">
        <v>19</v>
      </c>
      <c r="E59" s="14">
        <v>29635.81</v>
      </c>
      <c r="F59" s="15" t="str">
        <f t="shared" si="0"/>
        <v>-</v>
      </c>
    </row>
    <row r="60" spans="1:6" x14ac:dyDescent="0.2">
      <c r="A60" s="143" t="s">
        <v>208</v>
      </c>
      <c r="B60" s="16" t="s">
        <v>16</v>
      </c>
      <c r="C60" s="144" t="s">
        <v>209</v>
      </c>
      <c r="D60" s="17">
        <v>38235000</v>
      </c>
      <c r="E60" s="17">
        <v>31243639.98</v>
      </c>
      <c r="F60" s="18">
        <f t="shared" si="0"/>
        <v>6991360.0199999996</v>
      </c>
    </row>
    <row r="61" spans="1:6" x14ac:dyDescent="0.2">
      <c r="A61" s="143" t="s">
        <v>210</v>
      </c>
      <c r="B61" s="16" t="s">
        <v>16</v>
      </c>
      <c r="C61" s="144" t="s">
        <v>211</v>
      </c>
      <c r="D61" s="17">
        <v>32165000</v>
      </c>
      <c r="E61" s="17">
        <v>29945401.949999999</v>
      </c>
      <c r="F61" s="18">
        <f t="shared" si="0"/>
        <v>2219598.0500000007</v>
      </c>
    </row>
    <row r="62" spans="1:6" ht="33.75" x14ac:dyDescent="0.2">
      <c r="A62" s="12" t="s">
        <v>212</v>
      </c>
      <c r="B62" s="13" t="s">
        <v>16</v>
      </c>
      <c r="C62" s="147" t="s">
        <v>213</v>
      </c>
      <c r="D62" s="14">
        <v>32165000</v>
      </c>
      <c r="E62" s="14">
        <v>29945401.949999999</v>
      </c>
      <c r="F62" s="15">
        <f t="shared" si="0"/>
        <v>2219598.0500000007</v>
      </c>
    </row>
    <row r="63" spans="1:6" x14ac:dyDescent="0.2">
      <c r="A63" s="143" t="s">
        <v>214</v>
      </c>
      <c r="B63" s="16" t="s">
        <v>16</v>
      </c>
      <c r="C63" s="144" t="s">
        <v>215</v>
      </c>
      <c r="D63" s="17">
        <v>6070000</v>
      </c>
      <c r="E63" s="17">
        <v>1298238.03</v>
      </c>
      <c r="F63" s="18">
        <f t="shared" si="0"/>
        <v>4771761.97</v>
      </c>
    </row>
    <row r="64" spans="1:6" ht="33.75" x14ac:dyDescent="0.2">
      <c r="A64" s="12" t="s">
        <v>216</v>
      </c>
      <c r="B64" s="13" t="s">
        <v>16</v>
      </c>
      <c r="C64" s="147" t="s">
        <v>217</v>
      </c>
      <c r="D64" s="14">
        <v>6070000</v>
      </c>
      <c r="E64" s="14">
        <v>1298238.03</v>
      </c>
      <c r="F64" s="15">
        <f t="shared" si="0"/>
        <v>4771761.97</v>
      </c>
    </row>
    <row r="65" spans="1:6" ht="33.75" x14ac:dyDescent="0.2">
      <c r="A65" s="143" t="s">
        <v>218</v>
      </c>
      <c r="B65" s="16" t="s">
        <v>16</v>
      </c>
      <c r="C65" s="144" t="s">
        <v>219</v>
      </c>
      <c r="D65" s="17">
        <v>32892679.960000001</v>
      </c>
      <c r="E65" s="17">
        <v>27375058.010000002</v>
      </c>
      <c r="F65" s="18">
        <f t="shared" si="0"/>
        <v>5517621.9499999993</v>
      </c>
    </row>
    <row r="66" spans="1:6" ht="78.75" x14ac:dyDescent="0.2">
      <c r="A66" s="145" t="s">
        <v>220</v>
      </c>
      <c r="B66" s="16" t="s">
        <v>16</v>
      </c>
      <c r="C66" s="144" t="s">
        <v>221</v>
      </c>
      <c r="D66" s="17">
        <v>25454080</v>
      </c>
      <c r="E66" s="17">
        <v>21586562.300000001</v>
      </c>
      <c r="F66" s="18">
        <f t="shared" si="0"/>
        <v>3867517.6999999993</v>
      </c>
    </row>
    <row r="67" spans="1:6" ht="56.25" x14ac:dyDescent="0.2">
      <c r="A67" s="143" t="s">
        <v>222</v>
      </c>
      <c r="B67" s="16" t="s">
        <v>16</v>
      </c>
      <c r="C67" s="144" t="s">
        <v>223</v>
      </c>
      <c r="D67" s="17">
        <v>17500000</v>
      </c>
      <c r="E67" s="17">
        <v>16805938.899999999</v>
      </c>
      <c r="F67" s="18">
        <f t="shared" si="0"/>
        <v>694061.10000000149</v>
      </c>
    </row>
    <row r="68" spans="1:6" ht="67.5" x14ac:dyDescent="0.2">
      <c r="A68" s="146" t="s">
        <v>224</v>
      </c>
      <c r="B68" s="13" t="s">
        <v>16</v>
      </c>
      <c r="C68" s="147" t="s">
        <v>225</v>
      </c>
      <c r="D68" s="14">
        <v>16170000</v>
      </c>
      <c r="E68" s="14">
        <v>15467830.17</v>
      </c>
      <c r="F68" s="15">
        <f t="shared" si="0"/>
        <v>702169.83000000007</v>
      </c>
    </row>
    <row r="69" spans="1:6" ht="78.75" x14ac:dyDescent="0.2">
      <c r="A69" s="146" t="s">
        <v>226</v>
      </c>
      <c r="B69" s="13" t="s">
        <v>16</v>
      </c>
      <c r="C69" s="147" t="s">
        <v>227</v>
      </c>
      <c r="D69" s="14">
        <v>1330000</v>
      </c>
      <c r="E69" s="14">
        <v>1338108.73</v>
      </c>
      <c r="F69" s="15" t="str">
        <f t="shared" si="0"/>
        <v>-</v>
      </c>
    </row>
    <row r="70" spans="1:6" ht="78.75" x14ac:dyDescent="0.2">
      <c r="A70" s="145" t="s">
        <v>228</v>
      </c>
      <c r="B70" s="16" t="s">
        <v>16</v>
      </c>
      <c r="C70" s="144" t="s">
        <v>229</v>
      </c>
      <c r="D70" s="17">
        <v>340700</v>
      </c>
      <c r="E70" s="17">
        <v>263219.21999999997</v>
      </c>
      <c r="F70" s="18">
        <f t="shared" si="0"/>
        <v>77480.780000000028</v>
      </c>
    </row>
    <row r="71" spans="1:6" ht="67.5" x14ac:dyDescent="0.2">
      <c r="A71" s="12" t="s">
        <v>230</v>
      </c>
      <c r="B71" s="13" t="s">
        <v>16</v>
      </c>
      <c r="C71" s="147" t="s">
        <v>231</v>
      </c>
      <c r="D71" s="14">
        <v>340700</v>
      </c>
      <c r="E71" s="14">
        <v>262353.31</v>
      </c>
      <c r="F71" s="15">
        <f t="shared" si="0"/>
        <v>78346.69</v>
      </c>
    </row>
    <row r="72" spans="1:6" ht="78.75" x14ac:dyDescent="0.2">
      <c r="A72" s="146" t="s">
        <v>232</v>
      </c>
      <c r="B72" s="13" t="s">
        <v>16</v>
      </c>
      <c r="C72" s="147" t="s">
        <v>233</v>
      </c>
      <c r="D72" s="14" t="s">
        <v>19</v>
      </c>
      <c r="E72" s="14">
        <v>865.91</v>
      </c>
      <c r="F72" s="15" t="str">
        <f t="shared" si="0"/>
        <v>-</v>
      </c>
    </row>
    <row r="73" spans="1:6" ht="33.75" x14ac:dyDescent="0.2">
      <c r="A73" s="143" t="s">
        <v>234</v>
      </c>
      <c r="B73" s="16" t="s">
        <v>16</v>
      </c>
      <c r="C73" s="144" t="s">
        <v>235</v>
      </c>
      <c r="D73" s="17">
        <v>7613380</v>
      </c>
      <c r="E73" s="17">
        <v>4517404.18</v>
      </c>
      <c r="F73" s="18">
        <f t="shared" si="0"/>
        <v>3095975.8200000003</v>
      </c>
    </row>
    <row r="74" spans="1:6" ht="33.75" x14ac:dyDescent="0.2">
      <c r="A74" s="12" t="s">
        <v>236</v>
      </c>
      <c r="B74" s="13" t="s">
        <v>16</v>
      </c>
      <c r="C74" s="147" t="s">
        <v>237</v>
      </c>
      <c r="D74" s="14">
        <v>7613380</v>
      </c>
      <c r="E74" s="14">
        <v>4501314</v>
      </c>
      <c r="F74" s="15">
        <f t="shared" si="0"/>
        <v>3112066</v>
      </c>
    </row>
    <row r="75" spans="1:6" ht="33.75" x14ac:dyDescent="0.2">
      <c r="A75" s="12" t="s">
        <v>236</v>
      </c>
      <c r="B75" s="13" t="s">
        <v>16</v>
      </c>
      <c r="C75" s="147" t="s">
        <v>238</v>
      </c>
      <c r="D75" s="14">
        <v>14580</v>
      </c>
      <c r="E75" s="14">
        <v>9818.07</v>
      </c>
      <c r="F75" s="15">
        <f t="shared" si="0"/>
        <v>4761.93</v>
      </c>
    </row>
    <row r="76" spans="1:6" ht="33.75" x14ac:dyDescent="0.2">
      <c r="A76" s="12" t="s">
        <v>236</v>
      </c>
      <c r="B76" s="13" t="s">
        <v>16</v>
      </c>
      <c r="C76" s="147" t="s">
        <v>239</v>
      </c>
      <c r="D76" s="14">
        <v>7598800</v>
      </c>
      <c r="E76" s="14">
        <v>4491495.93</v>
      </c>
      <c r="F76" s="15">
        <f t="shared" si="0"/>
        <v>3107304.0700000003</v>
      </c>
    </row>
    <row r="77" spans="1:6" ht="45" x14ac:dyDescent="0.2">
      <c r="A77" s="12" t="s">
        <v>240</v>
      </c>
      <c r="B77" s="13" t="s">
        <v>16</v>
      </c>
      <c r="C77" s="147" t="s">
        <v>241</v>
      </c>
      <c r="D77" s="14" t="s">
        <v>19</v>
      </c>
      <c r="E77" s="14">
        <v>16090.18</v>
      </c>
      <c r="F77" s="15" t="str">
        <f t="shared" si="0"/>
        <v>-</v>
      </c>
    </row>
    <row r="78" spans="1:6" ht="45" x14ac:dyDescent="0.2">
      <c r="A78" s="143" t="s">
        <v>242</v>
      </c>
      <c r="B78" s="16" t="s">
        <v>16</v>
      </c>
      <c r="C78" s="144" t="s">
        <v>243</v>
      </c>
      <c r="D78" s="17">
        <v>-957.48</v>
      </c>
      <c r="E78" s="17">
        <v>-957.48</v>
      </c>
      <c r="F78" s="18" t="str">
        <f t="shared" si="0"/>
        <v>-</v>
      </c>
    </row>
    <row r="79" spans="1:6" ht="33.75" x14ac:dyDescent="0.2">
      <c r="A79" s="143" t="s">
        <v>244</v>
      </c>
      <c r="B79" s="16" t="s">
        <v>16</v>
      </c>
      <c r="C79" s="144" t="s">
        <v>245</v>
      </c>
      <c r="D79" s="17">
        <v>-957.48</v>
      </c>
      <c r="E79" s="17">
        <v>-957.48</v>
      </c>
      <c r="F79" s="18" t="str">
        <f t="shared" si="0"/>
        <v>-</v>
      </c>
    </row>
    <row r="80" spans="1:6" ht="101.25" x14ac:dyDescent="0.2">
      <c r="A80" s="146" t="s">
        <v>246</v>
      </c>
      <c r="B80" s="13" t="s">
        <v>16</v>
      </c>
      <c r="C80" s="147" t="s">
        <v>247</v>
      </c>
      <c r="D80" s="14">
        <v>-957.48</v>
      </c>
      <c r="E80" s="14">
        <v>-957.48</v>
      </c>
      <c r="F80" s="15" t="str">
        <f t="shared" si="0"/>
        <v>-</v>
      </c>
    </row>
    <row r="81" spans="1:6" ht="22.5" x14ac:dyDescent="0.2">
      <c r="A81" s="143" t="s">
        <v>248</v>
      </c>
      <c r="B81" s="16" t="s">
        <v>16</v>
      </c>
      <c r="C81" s="144" t="s">
        <v>249</v>
      </c>
      <c r="D81" s="17">
        <v>286470.44</v>
      </c>
      <c r="E81" s="17">
        <v>286470.44</v>
      </c>
      <c r="F81" s="18" t="str">
        <f t="shared" si="0"/>
        <v>-</v>
      </c>
    </row>
    <row r="82" spans="1:6" ht="45" x14ac:dyDescent="0.2">
      <c r="A82" s="143" t="s">
        <v>250</v>
      </c>
      <c r="B82" s="16" t="s">
        <v>16</v>
      </c>
      <c r="C82" s="144" t="s">
        <v>251</v>
      </c>
      <c r="D82" s="17">
        <v>286470.44</v>
      </c>
      <c r="E82" s="17">
        <v>286470.44</v>
      </c>
      <c r="F82" s="18" t="str">
        <f t="shared" si="0"/>
        <v>-</v>
      </c>
    </row>
    <row r="83" spans="1:6" ht="45" x14ac:dyDescent="0.2">
      <c r="A83" s="12" t="s">
        <v>252</v>
      </c>
      <c r="B83" s="13" t="s">
        <v>16</v>
      </c>
      <c r="C83" s="147" t="s">
        <v>253</v>
      </c>
      <c r="D83" s="14">
        <v>286470.44</v>
      </c>
      <c r="E83" s="14">
        <v>286470.44</v>
      </c>
      <c r="F83" s="15" t="str">
        <f t="shared" si="0"/>
        <v>-</v>
      </c>
    </row>
    <row r="84" spans="1:6" ht="78.75" x14ac:dyDescent="0.2">
      <c r="A84" s="145" t="s">
        <v>254</v>
      </c>
      <c r="B84" s="16" t="s">
        <v>16</v>
      </c>
      <c r="C84" s="144" t="s">
        <v>255</v>
      </c>
      <c r="D84" s="17">
        <v>7153087</v>
      </c>
      <c r="E84" s="17">
        <v>5502982.75</v>
      </c>
      <c r="F84" s="18">
        <f t="shared" si="0"/>
        <v>1650104.25</v>
      </c>
    </row>
    <row r="85" spans="1:6" ht="67.5" x14ac:dyDescent="0.2">
      <c r="A85" s="145" t="s">
        <v>256</v>
      </c>
      <c r="B85" s="16" t="s">
        <v>16</v>
      </c>
      <c r="C85" s="144" t="s">
        <v>257</v>
      </c>
      <c r="D85" s="17">
        <v>7153087</v>
      </c>
      <c r="E85" s="17">
        <v>5502982.75</v>
      </c>
      <c r="F85" s="18">
        <f t="shared" si="0"/>
        <v>1650104.25</v>
      </c>
    </row>
    <row r="86" spans="1:6" ht="67.5" x14ac:dyDescent="0.2">
      <c r="A86" s="12" t="s">
        <v>258</v>
      </c>
      <c r="B86" s="13" t="s">
        <v>16</v>
      </c>
      <c r="C86" s="147" t="s">
        <v>259</v>
      </c>
      <c r="D86" s="14">
        <v>7153087</v>
      </c>
      <c r="E86" s="14">
        <v>5502982.75</v>
      </c>
      <c r="F86" s="15">
        <f t="shared" si="0"/>
        <v>1650104.25</v>
      </c>
    </row>
    <row r="87" spans="1:6" ht="22.5" x14ac:dyDescent="0.2">
      <c r="A87" s="143" t="s">
        <v>260</v>
      </c>
      <c r="B87" s="16" t="s">
        <v>16</v>
      </c>
      <c r="C87" s="144" t="s">
        <v>261</v>
      </c>
      <c r="D87" s="17">
        <v>60530.239999999998</v>
      </c>
      <c r="E87" s="17">
        <v>71130.240000000005</v>
      </c>
      <c r="F87" s="18" t="str">
        <f t="shared" si="0"/>
        <v>-</v>
      </c>
    </row>
    <row r="88" spans="1:6" x14ac:dyDescent="0.2">
      <c r="A88" s="143" t="s">
        <v>262</v>
      </c>
      <c r="B88" s="16" t="s">
        <v>16</v>
      </c>
      <c r="C88" s="144" t="s">
        <v>263</v>
      </c>
      <c r="D88" s="17">
        <v>56600</v>
      </c>
      <c r="E88" s="17">
        <v>67200</v>
      </c>
      <c r="F88" s="18" t="str">
        <f t="shared" si="0"/>
        <v>-</v>
      </c>
    </row>
    <row r="89" spans="1:6" x14ac:dyDescent="0.2">
      <c r="A89" s="143" t="s">
        <v>264</v>
      </c>
      <c r="B89" s="16" t="s">
        <v>16</v>
      </c>
      <c r="C89" s="144" t="s">
        <v>265</v>
      </c>
      <c r="D89" s="17">
        <v>56600</v>
      </c>
      <c r="E89" s="17">
        <v>67200</v>
      </c>
      <c r="F89" s="18" t="str">
        <f t="shared" si="0"/>
        <v>-</v>
      </c>
    </row>
    <row r="90" spans="1:6" ht="33.75" x14ac:dyDescent="0.2">
      <c r="A90" s="12" t="s">
        <v>266</v>
      </c>
      <c r="B90" s="13" t="s">
        <v>16</v>
      </c>
      <c r="C90" s="147" t="s">
        <v>267</v>
      </c>
      <c r="D90" s="14">
        <v>56600</v>
      </c>
      <c r="E90" s="14">
        <v>67200</v>
      </c>
      <c r="F90" s="15" t="str">
        <f t="shared" ref="F90:F151" si="1">IF(OR(D90="-",IF(E90="-",0,E90)&gt;=IF(D90="-",0,D90)),"-",IF(D90="-",0,D90)-IF(E90="-",0,E90))</f>
        <v>-</v>
      </c>
    </row>
    <row r="91" spans="1:6" x14ac:dyDescent="0.2">
      <c r="A91" s="143" t="s">
        <v>268</v>
      </c>
      <c r="B91" s="16" t="s">
        <v>16</v>
      </c>
      <c r="C91" s="144" t="s">
        <v>269</v>
      </c>
      <c r="D91" s="17">
        <v>3930.24</v>
      </c>
      <c r="E91" s="17">
        <v>3930.24</v>
      </c>
      <c r="F91" s="18" t="str">
        <f t="shared" si="1"/>
        <v>-</v>
      </c>
    </row>
    <row r="92" spans="1:6" x14ac:dyDescent="0.2">
      <c r="A92" s="143" t="s">
        <v>270</v>
      </c>
      <c r="B92" s="16" t="s">
        <v>16</v>
      </c>
      <c r="C92" s="144" t="s">
        <v>271</v>
      </c>
      <c r="D92" s="17">
        <v>3930.24</v>
      </c>
      <c r="E92" s="17">
        <v>3930.24</v>
      </c>
      <c r="F92" s="18" t="str">
        <f t="shared" si="1"/>
        <v>-</v>
      </c>
    </row>
    <row r="93" spans="1:6" ht="33.75" x14ac:dyDescent="0.2">
      <c r="A93" s="12" t="s">
        <v>272</v>
      </c>
      <c r="B93" s="13" t="s">
        <v>16</v>
      </c>
      <c r="C93" s="147" t="s">
        <v>273</v>
      </c>
      <c r="D93" s="14">
        <v>2007.6</v>
      </c>
      <c r="E93" s="14">
        <v>2007.6</v>
      </c>
      <c r="F93" s="15" t="str">
        <f t="shared" si="1"/>
        <v>-</v>
      </c>
    </row>
    <row r="94" spans="1:6" ht="33.75" x14ac:dyDescent="0.2">
      <c r="A94" s="12" t="s">
        <v>274</v>
      </c>
      <c r="B94" s="13" t="s">
        <v>16</v>
      </c>
      <c r="C94" s="147" t="s">
        <v>275</v>
      </c>
      <c r="D94" s="14">
        <v>1922.64</v>
      </c>
      <c r="E94" s="14">
        <v>1922.64</v>
      </c>
      <c r="F94" s="15" t="str">
        <f t="shared" si="1"/>
        <v>-</v>
      </c>
    </row>
    <row r="95" spans="1:6" ht="22.5" x14ac:dyDescent="0.2">
      <c r="A95" s="143" t="s">
        <v>276</v>
      </c>
      <c r="B95" s="16" t="s">
        <v>16</v>
      </c>
      <c r="C95" s="144" t="s">
        <v>277</v>
      </c>
      <c r="D95" s="17">
        <v>43303818</v>
      </c>
      <c r="E95" s="17">
        <v>19767176.030000001</v>
      </c>
      <c r="F95" s="18">
        <f t="shared" si="1"/>
        <v>23536641.969999999</v>
      </c>
    </row>
    <row r="96" spans="1:6" x14ac:dyDescent="0.2">
      <c r="A96" s="143" t="s">
        <v>278</v>
      </c>
      <c r="B96" s="16" t="s">
        <v>16</v>
      </c>
      <c r="C96" s="144" t="s">
        <v>279</v>
      </c>
      <c r="D96" s="17">
        <v>2781258</v>
      </c>
      <c r="E96" s="17">
        <v>4321810</v>
      </c>
      <c r="F96" s="18" t="str">
        <f t="shared" si="1"/>
        <v>-</v>
      </c>
    </row>
    <row r="97" spans="1:6" ht="22.5" x14ac:dyDescent="0.2">
      <c r="A97" s="143" t="s">
        <v>280</v>
      </c>
      <c r="B97" s="16" t="s">
        <v>16</v>
      </c>
      <c r="C97" s="144" t="s">
        <v>281</v>
      </c>
      <c r="D97" s="17">
        <v>2781258</v>
      </c>
      <c r="E97" s="17">
        <v>4321810</v>
      </c>
      <c r="F97" s="18" t="str">
        <f t="shared" si="1"/>
        <v>-</v>
      </c>
    </row>
    <row r="98" spans="1:6" ht="67.5" x14ac:dyDescent="0.2">
      <c r="A98" s="145" t="s">
        <v>282</v>
      </c>
      <c r="B98" s="16" t="s">
        <v>16</v>
      </c>
      <c r="C98" s="144" t="s">
        <v>283</v>
      </c>
      <c r="D98" s="17">
        <v>11564300</v>
      </c>
      <c r="E98" s="17">
        <v>10631581.42</v>
      </c>
      <c r="F98" s="18">
        <f t="shared" si="1"/>
        <v>932718.58000000007</v>
      </c>
    </row>
    <row r="99" spans="1:6" ht="90" x14ac:dyDescent="0.2">
      <c r="A99" s="145" t="s">
        <v>284</v>
      </c>
      <c r="B99" s="16" t="s">
        <v>16</v>
      </c>
      <c r="C99" s="144" t="s">
        <v>285</v>
      </c>
      <c r="D99" s="17">
        <v>11564300</v>
      </c>
      <c r="E99" s="17">
        <v>10631581.42</v>
      </c>
      <c r="F99" s="18">
        <f t="shared" si="1"/>
        <v>932718.58000000007</v>
      </c>
    </row>
    <row r="100" spans="1:6" ht="78.75" x14ac:dyDescent="0.2">
      <c r="A100" s="146" t="s">
        <v>286</v>
      </c>
      <c r="B100" s="13" t="s">
        <v>16</v>
      </c>
      <c r="C100" s="147" t="s">
        <v>287</v>
      </c>
      <c r="D100" s="14">
        <v>11564300</v>
      </c>
      <c r="E100" s="14">
        <v>10226736.33</v>
      </c>
      <c r="F100" s="15">
        <f t="shared" si="1"/>
        <v>1337563.67</v>
      </c>
    </row>
    <row r="101" spans="1:6" ht="90" x14ac:dyDescent="0.2">
      <c r="A101" s="146" t="s">
        <v>288</v>
      </c>
      <c r="B101" s="13" t="s">
        <v>16</v>
      </c>
      <c r="C101" s="147" t="s">
        <v>289</v>
      </c>
      <c r="D101" s="14" t="s">
        <v>19</v>
      </c>
      <c r="E101" s="14">
        <v>404845.09</v>
      </c>
      <c r="F101" s="15" t="str">
        <f t="shared" si="1"/>
        <v>-</v>
      </c>
    </row>
    <row r="102" spans="1:6" ht="33.75" x14ac:dyDescent="0.2">
      <c r="A102" s="143" t="s">
        <v>290</v>
      </c>
      <c r="B102" s="16" t="s">
        <v>16</v>
      </c>
      <c r="C102" s="144" t="s">
        <v>291</v>
      </c>
      <c r="D102" s="17">
        <v>27108260</v>
      </c>
      <c r="E102" s="17">
        <v>4080335.93</v>
      </c>
      <c r="F102" s="18">
        <f t="shared" si="1"/>
        <v>23027924.07</v>
      </c>
    </row>
    <row r="103" spans="1:6" ht="33.75" x14ac:dyDescent="0.2">
      <c r="A103" s="143" t="s">
        <v>292</v>
      </c>
      <c r="B103" s="16" t="s">
        <v>16</v>
      </c>
      <c r="C103" s="144" t="s">
        <v>293</v>
      </c>
      <c r="D103" s="17">
        <v>2000000</v>
      </c>
      <c r="E103" s="17">
        <v>734645.93</v>
      </c>
      <c r="F103" s="18">
        <f t="shared" si="1"/>
        <v>1265354.0699999998</v>
      </c>
    </row>
    <row r="104" spans="1:6" ht="45" x14ac:dyDescent="0.2">
      <c r="A104" s="12" t="s">
        <v>294</v>
      </c>
      <c r="B104" s="13" t="s">
        <v>16</v>
      </c>
      <c r="C104" s="147" t="s">
        <v>295</v>
      </c>
      <c r="D104" s="14">
        <v>2000000</v>
      </c>
      <c r="E104" s="14">
        <v>733872.28</v>
      </c>
      <c r="F104" s="15">
        <f t="shared" si="1"/>
        <v>1266127.72</v>
      </c>
    </row>
    <row r="105" spans="1:6" ht="56.25" x14ac:dyDescent="0.2">
      <c r="A105" s="12" t="s">
        <v>863</v>
      </c>
      <c r="B105" s="13" t="s">
        <v>16</v>
      </c>
      <c r="C105" s="147" t="s">
        <v>864</v>
      </c>
      <c r="D105" s="14" t="s">
        <v>19</v>
      </c>
      <c r="E105" s="14">
        <v>773.65</v>
      </c>
      <c r="F105" s="15" t="str">
        <f t="shared" si="1"/>
        <v>-</v>
      </c>
    </row>
    <row r="106" spans="1:6" ht="45" x14ac:dyDescent="0.2">
      <c r="A106" s="143" t="s">
        <v>296</v>
      </c>
      <c r="B106" s="16" t="s">
        <v>16</v>
      </c>
      <c r="C106" s="144" t="s">
        <v>297</v>
      </c>
      <c r="D106" s="17">
        <v>25108260</v>
      </c>
      <c r="E106" s="17">
        <v>3345690</v>
      </c>
      <c r="F106" s="18">
        <f t="shared" si="1"/>
        <v>21762570</v>
      </c>
    </row>
    <row r="107" spans="1:6" ht="45" x14ac:dyDescent="0.2">
      <c r="A107" s="12" t="s">
        <v>298</v>
      </c>
      <c r="B107" s="13" t="s">
        <v>16</v>
      </c>
      <c r="C107" s="147" t="s">
        <v>299</v>
      </c>
      <c r="D107" s="14">
        <v>25108260</v>
      </c>
      <c r="E107" s="14">
        <v>3345690</v>
      </c>
      <c r="F107" s="15">
        <f t="shared" si="1"/>
        <v>21762570</v>
      </c>
    </row>
    <row r="108" spans="1:6" ht="67.5" x14ac:dyDescent="0.2">
      <c r="A108" s="143" t="s">
        <v>300</v>
      </c>
      <c r="B108" s="16" t="s">
        <v>16</v>
      </c>
      <c r="C108" s="144" t="s">
        <v>301</v>
      </c>
      <c r="D108" s="17">
        <v>1850000</v>
      </c>
      <c r="E108" s="17">
        <v>733448.68</v>
      </c>
      <c r="F108" s="18">
        <f t="shared" si="1"/>
        <v>1116551.3199999998</v>
      </c>
    </row>
    <row r="109" spans="1:6" ht="67.5" x14ac:dyDescent="0.2">
      <c r="A109" s="143" t="s">
        <v>302</v>
      </c>
      <c r="B109" s="16" t="s">
        <v>16</v>
      </c>
      <c r="C109" s="144" t="s">
        <v>303</v>
      </c>
      <c r="D109" s="17">
        <v>1850000</v>
      </c>
      <c r="E109" s="17">
        <v>733448.68</v>
      </c>
      <c r="F109" s="18">
        <f t="shared" si="1"/>
        <v>1116551.3199999998</v>
      </c>
    </row>
    <row r="110" spans="1:6" ht="67.5" x14ac:dyDescent="0.2">
      <c r="A110" s="146" t="s">
        <v>304</v>
      </c>
      <c r="B110" s="13" t="s">
        <v>16</v>
      </c>
      <c r="C110" s="147" t="s">
        <v>305</v>
      </c>
      <c r="D110" s="14">
        <v>1850000</v>
      </c>
      <c r="E110" s="14">
        <v>733448.68</v>
      </c>
      <c r="F110" s="15">
        <f t="shared" si="1"/>
        <v>1116551.3199999998</v>
      </c>
    </row>
    <row r="111" spans="1:6" x14ac:dyDescent="0.2">
      <c r="A111" s="143" t="s">
        <v>306</v>
      </c>
      <c r="B111" s="16" t="s">
        <v>16</v>
      </c>
      <c r="C111" s="144" t="s">
        <v>307</v>
      </c>
      <c r="D111" s="17">
        <v>610669.39</v>
      </c>
      <c r="E111" s="17">
        <v>720874.56</v>
      </c>
      <c r="F111" s="18" t="str">
        <f t="shared" si="1"/>
        <v>-</v>
      </c>
    </row>
    <row r="112" spans="1:6" ht="33.75" x14ac:dyDescent="0.2">
      <c r="A112" s="143" t="s">
        <v>308</v>
      </c>
      <c r="B112" s="16" t="s">
        <v>16</v>
      </c>
      <c r="C112" s="144" t="s">
        <v>309</v>
      </c>
      <c r="D112" s="17">
        <v>590000</v>
      </c>
      <c r="E112" s="17">
        <v>465998.89</v>
      </c>
      <c r="F112" s="18">
        <f t="shared" si="1"/>
        <v>124001.10999999999</v>
      </c>
    </row>
    <row r="113" spans="1:6" ht="45" x14ac:dyDescent="0.2">
      <c r="A113" s="143" t="s">
        <v>310</v>
      </c>
      <c r="B113" s="16" t="s">
        <v>16</v>
      </c>
      <c r="C113" s="144" t="s">
        <v>311</v>
      </c>
      <c r="D113" s="17">
        <v>590000</v>
      </c>
      <c r="E113" s="17">
        <v>465998.89</v>
      </c>
      <c r="F113" s="18">
        <f t="shared" si="1"/>
        <v>124001.10999999999</v>
      </c>
    </row>
    <row r="114" spans="1:6" ht="101.25" x14ac:dyDescent="0.2">
      <c r="A114" s="145" t="s">
        <v>312</v>
      </c>
      <c r="B114" s="16" t="s">
        <v>16</v>
      </c>
      <c r="C114" s="144" t="s">
        <v>313</v>
      </c>
      <c r="D114" s="17">
        <v>1370.24</v>
      </c>
      <c r="E114" s="17">
        <v>6801.21</v>
      </c>
      <c r="F114" s="18" t="str">
        <f t="shared" si="1"/>
        <v>-</v>
      </c>
    </row>
    <row r="115" spans="1:6" ht="56.25" x14ac:dyDescent="0.2">
      <c r="A115" s="143" t="s">
        <v>314</v>
      </c>
      <c r="B115" s="16" t="s">
        <v>16</v>
      </c>
      <c r="C115" s="144" t="s">
        <v>315</v>
      </c>
      <c r="D115" s="17">
        <v>1370.24</v>
      </c>
      <c r="E115" s="17">
        <v>6801.21</v>
      </c>
      <c r="F115" s="18" t="str">
        <f t="shared" si="1"/>
        <v>-</v>
      </c>
    </row>
    <row r="116" spans="1:6" ht="67.5" x14ac:dyDescent="0.2">
      <c r="A116" s="12" t="s">
        <v>316</v>
      </c>
      <c r="B116" s="13" t="s">
        <v>16</v>
      </c>
      <c r="C116" s="147" t="s">
        <v>317</v>
      </c>
      <c r="D116" s="14">
        <v>1370.24</v>
      </c>
      <c r="E116" s="14">
        <v>6801.21</v>
      </c>
      <c r="F116" s="15" t="str">
        <f t="shared" si="1"/>
        <v>-</v>
      </c>
    </row>
    <row r="117" spans="1:6" ht="22.5" x14ac:dyDescent="0.2">
      <c r="A117" s="143" t="s">
        <v>318</v>
      </c>
      <c r="B117" s="16" t="s">
        <v>16</v>
      </c>
      <c r="C117" s="144" t="s">
        <v>319</v>
      </c>
      <c r="D117" s="17">
        <v>10000</v>
      </c>
      <c r="E117" s="17">
        <v>238775.31</v>
      </c>
      <c r="F117" s="18" t="str">
        <f t="shared" si="1"/>
        <v>-</v>
      </c>
    </row>
    <row r="118" spans="1:6" ht="78.75" x14ac:dyDescent="0.2">
      <c r="A118" s="145" t="s">
        <v>865</v>
      </c>
      <c r="B118" s="16" t="s">
        <v>16</v>
      </c>
      <c r="C118" s="144" t="s">
        <v>866</v>
      </c>
      <c r="D118" s="17" t="s">
        <v>19</v>
      </c>
      <c r="E118" s="17">
        <v>228249.2</v>
      </c>
      <c r="F118" s="18" t="str">
        <f t="shared" si="1"/>
        <v>-</v>
      </c>
    </row>
    <row r="119" spans="1:6" ht="56.25" x14ac:dyDescent="0.2">
      <c r="A119" s="12" t="s">
        <v>867</v>
      </c>
      <c r="B119" s="13" t="s">
        <v>16</v>
      </c>
      <c r="C119" s="147" t="s">
        <v>868</v>
      </c>
      <c r="D119" s="14" t="s">
        <v>19</v>
      </c>
      <c r="E119" s="14">
        <v>228249.2</v>
      </c>
      <c r="F119" s="15" t="str">
        <f t="shared" si="1"/>
        <v>-</v>
      </c>
    </row>
    <row r="120" spans="1:6" ht="67.5" x14ac:dyDescent="0.2">
      <c r="A120" s="143" t="s">
        <v>320</v>
      </c>
      <c r="B120" s="16" t="s">
        <v>16</v>
      </c>
      <c r="C120" s="144" t="s">
        <v>321</v>
      </c>
      <c r="D120" s="17">
        <v>10000</v>
      </c>
      <c r="E120" s="17">
        <v>10526.11</v>
      </c>
      <c r="F120" s="18" t="str">
        <f t="shared" si="1"/>
        <v>-</v>
      </c>
    </row>
    <row r="121" spans="1:6" ht="56.25" x14ac:dyDescent="0.2">
      <c r="A121" s="12" t="s">
        <v>322</v>
      </c>
      <c r="B121" s="13" t="s">
        <v>16</v>
      </c>
      <c r="C121" s="147" t="s">
        <v>323</v>
      </c>
      <c r="D121" s="14">
        <v>10000</v>
      </c>
      <c r="E121" s="14">
        <v>10526.11</v>
      </c>
      <c r="F121" s="15" t="str">
        <f t="shared" si="1"/>
        <v>-</v>
      </c>
    </row>
    <row r="122" spans="1:6" ht="22.5" x14ac:dyDescent="0.2">
      <c r="A122" s="143" t="s">
        <v>324</v>
      </c>
      <c r="B122" s="16" t="s">
        <v>16</v>
      </c>
      <c r="C122" s="144" t="s">
        <v>325</v>
      </c>
      <c r="D122" s="17">
        <v>9299.15</v>
      </c>
      <c r="E122" s="17">
        <v>9299.15</v>
      </c>
      <c r="F122" s="18" t="str">
        <f t="shared" si="1"/>
        <v>-</v>
      </c>
    </row>
    <row r="123" spans="1:6" ht="22.5" x14ac:dyDescent="0.2">
      <c r="A123" s="143" t="s">
        <v>128</v>
      </c>
      <c r="B123" s="16" t="s">
        <v>16</v>
      </c>
      <c r="C123" s="144" t="s">
        <v>326</v>
      </c>
      <c r="D123" s="17">
        <v>9299.15</v>
      </c>
      <c r="E123" s="17">
        <v>9299.15</v>
      </c>
      <c r="F123" s="18" t="str">
        <f t="shared" si="1"/>
        <v>-</v>
      </c>
    </row>
    <row r="124" spans="1:6" ht="56.25" x14ac:dyDescent="0.2">
      <c r="A124" s="12" t="s">
        <v>327</v>
      </c>
      <c r="B124" s="13" t="s">
        <v>16</v>
      </c>
      <c r="C124" s="147" t="s">
        <v>328</v>
      </c>
      <c r="D124" s="14">
        <v>9299.15</v>
      </c>
      <c r="E124" s="14">
        <v>9299.15</v>
      </c>
      <c r="F124" s="15" t="str">
        <f t="shared" si="1"/>
        <v>-</v>
      </c>
    </row>
    <row r="125" spans="1:6" x14ac:dyDescent="0.2">
      <c r="A125" s="143" t="s">
        <v>329</v>
      </c>
      <c r="B125" s="16" t="s">
        <v>16</v>
      </c>
      <c r="C125" s="144" t="s">
        <v>330</v>
      </c>
      <c r="D125" s="17">
        <v>419797577.70999998</v>
      </c>
      <c r="E125" s="17">
        <v>123665972</v>
      </c>
      <c r="F125" s="18">
        <f t="shared" si="1"/>
        <v>296131605.70999998</v>
      </c>
    </row>
    <row r="126" spans="1:6" ht="33.75" x14ac:dyDescent="0.2">
      <c r="A126" s="143" t="s">
        <v>331</v>
      </c>
      <c r="B126" s="16" t="s">
        <v>16</v>
      </c>
      <c r="C126" s="144" t="s">
        <v>332</v>
      </c>
      <c r="D126" s="17">
        <v>418218359.69</v>
      </c>
      <c r="E126" s="17">
        <v>120701353.98</v>
      </c>
      <c r="F126" s="18">
        <f t="shared" si="1"/>
        <v>297517005.70999998</v>
      </c>
    </row>
    <row r="127" spans="1:6" ht="22.5" x14ac:dyDescent="0.2">
      <c r="A127" s="143" t="s">
        <v>333</v>
      </c>
      <c r="B127" s="16" t="s">
        <v>16</v>
      </c>
      <c r="C127" s="144" t="s">
        <v>334</v>
      </c>
      <c r="D127" s="17">
        <v>71293000</v>
      </c>
      <c r="E127" s="17">
        <v>62463820</v>
      </c>
      <c r="F127" s="18">
        <f t="shared" si="1"/>
        <v>8829180</v>
      </c>
    </row>
    <row r="128" spans="1:6" ht="45" x14ac:dyDescent="0.2">
      <c r="A128" s="143" t="s">
        <v>335</v>
      </c>
      <c r="B128" s="16" t="s">
        <v>16</v>
      </c>
      <c r="C128" s="144" t="s">
        <v>336</v>
      </c>
      <c r="D128" s="17">
        <v>71293000</v>
      </c>
      <c r="E128" s="17">
        <v>62463820</v>
      </c>
      <c r="F128" s="18">
        <f t="shared" si="1"/>
        <v>8829180</v>
      </c>
    </row>
    <row r="129" spans="1:6" ht="33.75" x14ac:dyDescent="0.2">
      <c r="A129" s="12" t="s">
        <v>337</v>
      </c>
      <c r="B129" s="13" t="s">
        <v>16</v>
      </c>
      <c r="C129" s="147" t="s">
        <v>338</v>
      </c>
      <c r="D129" s="14">
        <v>71293000</v>
      </c>
      <c r="E129" s="14">
        <v>62463820</v>
      </c>
      <c r="F129" s="15">
        <f t="shared" si="1"/>
        <v>8829180</v>
      </c>
    </row>
    <row r="130" spans="1:6" ht="22.5" x14ac:dyDescent="0.2">
      <c r="A130" s="143" t="s">
        <v>339</v>
      </c>
      <c r="B130" s="16" t="s">
        <v>16</v>
      </c>
      <c r="C130" s="144" t="s">
        <v>340</v>
      </c>
      <c r="D130" s="17">
        <v>340468639.69</v>
      </c>
      <c r="E130" s="17">
        <v>53723743.960000001</v>
      </c>
      <c r="F130" s="18">
        <f t="shared" si="1"/>
        <v>286744895.73000002</v>
      </c>
    </row>
    <row r="131" spans="1:6" ht="33.75" x14ac:dyDescent="0.2">
      <c r="A131" s="143" t="s">
        <v>341</v>
      </c>
      <c r="B131" s="16" t="s">
        <v>16</v>
      </c>
      <c r="C131" s="144" t="s">
        <v>342</v>
      </c>
      <c r="D131" s="17">
        <v>17316960</v>
      </c>
      <c r="E131" s="17" t="s">
        <v>19</v>
      </c>
      <c r="F131" s="18">
        <f t="shared" si="1"/>
        <v>17316960</v>
      </c>
    </row>
    <row r="132" spans="1:6" ht="33.75" x14ac:dyDescent="0.2">
      <c r="A132" s="12" t="s">
        <v>343</v>
      </c>
      <c r="B132" s="13" t="s">
        <v>16</v>
      </c>
      <c r="C132" s="147" t="s">
        <v>344</v>
      </c>
      <c r="D132" s="14">
        <v>17316960</v>
      </c>
      <c r="E132" s="14" t="s">
        <v>19</v>
      </c>
      <c r="F132" s="15">
        <f t="shared" si="1"/>
        <v>17316960</v>
      </c>
    </row>
    <row r="133" spans="1:6" ht="78.75" x14ac:dyDescent="0.2">
      <c r="A133" s="145" t="s">
        <v>345</v>
      </c>
      <c r="B133" s="16" t="s">
        <v>16</v>
      </c>
      <c r="C133" s="144" t="s">
        <v>346</v>
      </c>
      <c r="D133" s="17">
        <v>9700945.4900000002</v>
      </c>
      <c r="E133" s="17">
        <v>9652437.5899999999</v>
      </c>
      <c r="F133" s="18">
        <f t="shared" si="1"/>
        <v>48507.900000000373</v>
      </c>
    </row>
    <row r="134" spans="1:6" ht="78.75" x14ac:dyDescent="0.2">
      <c r="A134" s="146" t="s">
        <v>347</v>
      </c>
      <c r="B134" s="13" t="s">
        <v>16</v>
      </c>
      <c r="C134" s="147" t="s">
        <v>348</v>
      </c>
      <c r="D134" s="14">
        <v>9700945.4900000002</v>
      </c>
      <c r="E134" s="14">
        <v>9652437.5899999999</v>
      </c>
      <c r="F134" s="15">
        <f t="shared" si="1"/>
        <v>48507.900000000373</v>
      </c>
    </row>
    <row r="135" spans="1:6" ht="101.25" x14ac:dyDescent="0.2">
      <c r="A135" s="145" t="s">
        <v>349</v>
      </c>
      <c r="B135" s="16" t="s">
        <v>16</v>
      </c>
      <c r="C135" s="144" t="s">
        <v>350</v>
      </c>
      <c r="D135" s="17">
        <v>245415394.78</v>
      </c>
      <c r="E135" s="17" t="s">
        <v>19</v>
      </c>
      <c r="F135" s="18">
        <f t="shared" si="1"/>
        <v>245415394.78</v>
      </c>
    </row>
    <row r="136" spans="1:6" ht="101.25" x14ac:dyDescent="0.2">
      <c r="A136" s="146" t="s">
        <v>351</v>
      </c>
      <c r="B136" s="13" t="s">
        <v>16</v>
      </c>
      <c r="C136" s="147" t="s">
        <v>352</v>
      </c>
      <c r="D136" s="14">
        <v>245415394.78</v>
      </c>
      <c r="E136" s="14" t="s">
        <v>19</v>
      </c>
      <c r="F136" s="15">
        <f t="shared" si="1"/>
        <v>245415394.78</v>
      </c>
    </row>
    <row r="137" spans="1:6" ht="22.5" x14ac:dyDescent="0.2">
      <c r="A137" s="143" t="s">
        <v>353</v>
      </c>
      <c r="B137" s="16" t="s">
        <v>16</v>
      </c>
      <c r="C137" s="144" t="s">
        <v>354</v>
      </c>
      <c r="D137" s="17">
        <v>3592394.42</v>
      </c>
      <c r="E137" s="17">
        <v>3592394.42</v>
      </c>
      <c r="F137" s="18" t="str">
        <f t="shared" si="1"/>
        <v>-</v>
      </c>
    </row>
    <row r="138" spans="1:6" ht="33.75" x14ac:dyDescent="0.2">
      <c r="A138" s="12" t="s">
        <v>355</v>
      </c>
      <c r="B138" s="13" t="s">
        <v>16</v>
      </c>
      <c r="C138" s="147" t="s">
        <v>356</v>
      </c>
      <c r="D138" s="14">
        <v>3592394.42</v>
      </c>
      <c r="E138" s="14">
        <v>3592394.42</v>
      </c>
      <c r="F138" s="15" t="str">
        <f t="shared" si="1"/>
        <v>-</v>
      </c>
    </row>
    <row r="139" spans="1:6" ht="22.5" x14ac:dyDescent="0.2">
      <c r="A139" s="143" t="s">
        <v>357</v>
      </c>
      <c r="B139" s="16" t="s">
        <v>16</v>
      </c>
      <c r="C139" s="144" t="s">
        <v>358</v>
      </c>
      <c r="D139" s="17">
        <v>10000000</v>
      </c>
      <c r="E139" s="17">
        <v>9740890.4600000009</v>
      </c>
      <c r="F139" s="18">
        <f t="shared" si="1"/>
        <v>259109.53999999911</v>
      </c>
    </row>
    <row r="140" spans="1:6" ht="33.75" x14ac:dyDescent="0.2">
      <c r="A140" s="12" t="s">
        <v>359</v>
      </c>
      <c r="B140" s="13" t="s">
        <v>16</v>
      </c>
      <c r="C140" s="147" t="s">
        <v>360</v>
      </c>
      <c r="D140" s="14">
        <v>10000000</v>
      </c>
      <c r="E140" s="14">
        <v>9740890.4600000009</v>
      </c>
      <c r="F140" s="15">
        <f t="shared" si="1"/>
        <v>259109.53999999911</v>
      </c>
    </row>
    <row r="141" spans="1:6" x14ac:dyDescent="0.2">
      <c r="A141" s="143" t="s">
        <v>361</v>
      </c>
      <c r="B141" s="16" t="s">
        <v>16</v>
      </c>
      <c r="C141" s="144" t="s">
        <v>362</v>
      </c>
      <c r="D141" s="17">
        <v>54442945</v>
      </c>
      <c r="E141" s="17">
        <v>30738021.489999998</v>
      </c>
      <c r="F141" s="18">
        <f t="shared" si="1"/>
        <v>23704923.510000002</v>
      </c>
    </row>
    <row r="142" spans="1:6" x14ac:dyDescent="0.2">
      <c r="A142" s="12" t="s">
        <v>363</v>
      </c>
      <c r="B142" s="13" t="s">
        <v>16</v>
      </c>
      <c r="C142" s="147" t="s">
        <v>364</v>
      </c>
      <c r="D142" s="14">
        <v>54442945</v>
      </c>
      <c r="E142" s="14">
        <v>30738021.489999998</v>
      </c>
      <c r="F142" s="15">
        <f t="shared" si="1"/>
        <v>23704923.510000002</v>
      </c>
    </row>
    <row r="143" spans="1:6" x14ac:dyDescent="0.2">
      <c r="A143" s="143" t="s">
        <v>365</v>
      </c>
      <c r="B143" s="16" t="s">
        <v>16</v>
      </c>
      <c r="C143" s="144" t="s">
        <v>366</v>
      </c>
      <c r="D143" s="17">
        <v>6456720</v>
      </c>
      <c r="E143" s="17">
        <v>4513790.0199999996</v>
      </c>
      <c r="F143" s="18">
        <f t="shared" si="1"/>
        <v>1942929.9800000004</v>
      </c>
    </row>
    <row r="144" spans="1:6" ht="22.5" x14ac:dyDescent="0.2">
      <c r="A144" s="143" t="s">
        <v>367</v>
      </c>
      <c r="B144" s="16" t="s">
        <v>16</v>
      </c>
      <c r="C144" s="144" t="s">
        <v>368</v>
      </c>
      <c r="D144" s="17">
        <v>6456720</v>
      </c>
      <c r="E144" s="17">
        <v>4513790.0199999996</v>
      </c>
      <c r="F144" s="18">
        <f t="shared" si="1"/>
        <v>1942929.9800000004</v>
      </c>
    </row>
    <row r="145" spans="1:6" ht="22.5" x14ac:dyDescent="0.2">
      <c r="A145" s="12" t="s">
        <v>369</v>
      </c>
      <c r="B145" s="13" t="s">
        <v>16</v>
      </c>
      <c r="C145" s="147" t="s">
        <v>370</v>
      </c>
      <c r="D145" s="14">
        <v>6456720</v>
      </c>
      <c r="E145" s="14">
        <v>4513790.0199999996</v>
      </c>
      <c r="F145" s="15">
        <f t="shared" si="1"/>
        <v>1942929.9800000004</v>
      </c>
    </row>
    <row r="146" spans="1:6" ht="22.5" x14ac:dyDescent="0.2">
      <c r="A146" s="143" t="s">
        <v>371</v>
      </c>
      <c r="B146" s="16" t="s">
        <v>16</v>
      </c>
      <c r="C146" s="144" t="s">
        <v>372</v>
      </c>
      <c r="D146" s="17">
        <v>2389600</v>
      </c>
      <c r="E146" s="17">
        <v>3775000</v>
      </c>
      <c r="F146" s="18" t="str">
        <f t="shared" si="1"/>
        <v>-</v>
      </c>
    </row>
    <row r="147" spans="1:6" ht="33.75" x14ac:dyDescent="0.2">
      <c r="A147" s="143" t="s">
        <v>373</v>
      </c>
      <c r="B147" s="16" t="s">
        <v>16</v>
      </c>
      <c r="C147" s="144" t="s">
        <v>374</v>
      </c>
      <c r="D147" s="17">
        <v>2389600</v>
      </c>
      <c r="E147" s="17">
        <v>3775000</v>
      </c>
      <c r="F147" s="18" t="str">
        <f t="shared" si="1"/>
        <v>-</v>
      </c>
    </row>
    <row r="148" spans="1:6" ht="12.75" customHeight="1" x14ac:dyDescent="0.2">
      <c r="A148" s="143" t="s">
        <v>375</v>
      </c>
      <c r="B148" s="16" t="s">
        <v>16</v>
      </c>
      <c r="C148" s="144" t="s">
        <v>376</v>
      </c>
      <c r="D148" s="17">
        <v>2389600</v>
      </c>
      <c r="E148" s="17">
        <v>3775000</v>
      </c>
      <c r="F148" s="18" t="str">
        <f t="shared" si="1"/>
        <v>-</v>
      </c>
    </row>
    <row r="149" spans="1:6" ht="12.75" customHeight="1" x14ac:dyDescent="0.2">
      <c r="A149" s="143" t="s">
        <v>377</v>
      </c>
      <c r="B149" s="16" t="s">
        <v>16</v>
      </c>
      <c r="C149" s="144" t="s">
        <v>378</v>
      </c>
      <c r="D149" s="17">
        <v>-810381.98</v>
      </c>
      <c r="E149" s="17">
        <v>-810381.98</v>
      </c>
      <c r="F149" s="18" t="str">
        <f t="shared" si="1"/>
        <v>-</v>
      </c>
    </row>
    <row r="150" spans="1:6" ht="12.75" customHeight="1" x14ac:dyDescent="0.2">
      <c r="A150" s="143" t="s">
        <v>379</v>
      </c>
      <c r="B150" s="16" t="s">
        <v>16</v>
      </c>
      <c r="C150" s="144" t="s">
        <v>380</v>
      </c>
      <c r="D150" s="17">
        <v>-810381.98</v>
      </c>
      <c r="E150" s="17">
        <v>-810381.98</v>
      </c>
      <c r="F150" s="18" t="str">
        <f t="shared" si="1"/>
        <v>-</v>
      </c>
    </row>
    <row r="151" spans="1:6" ht="12.75" customHeight="1" x14ac:dyDescent="0.2">
      <c r="A151" s="143" t="s">
        <v>381</v>
      </c>
      <c r="B151" s="16" t="s">
        <v>16</v>
      </c>
      <c r="C151" s="144" t="s">
        <v>382</v>
      </c>
      <c r="D151" s="17">
        <v>-810381.98</v>
      </c>
      <c r="E151" s="17">
        <v>-810381.98</v>
      </c>
      <c r="F151" s="18" t="str">
        <f t="shared" si="1"/>
        <v>-</v>
      </c>
    </row>
  </sheetData>
  <mergeCells count="11">
    <mergeCell ref="F16:F22"/>
    <mergeCell ref="A7:D7"/>
    <mergeCell ref="A9:D9"/>
    <mergeCell ref="B11:D11"/>
    <mergeCell ref="B12:D12"/>
    <mergeCell ref="A15:D15"/>
    <mergeCell ref="A16:A22"/>
    <mergeCell ref="B16:B22"/>
    <mergeCell ref="C16:C22"/>
    <mergeCell ref="D16:D22"/>
    <mergeCell ref="E16:E22"/>
  </mergeCells>
  <conditionalFormatting sqref="F28 F26">
    <cfRule type="cellIs" priority="1" stopIfTrue="1" operator="equal">
      <formula>0</formula>
    </cfRule>
  </conditionalFormatting>
  <conditionalFormatting sqref="F35">
    <cfRule type="cellIs" priority="2" stopIfTrue="1" operator="equal">
      <formula>0</formula>
    </cfRule>
  </conditionalFormatting>
  <conditionalFormatting sqref="F33">
    <cfRule type="cellIs" priority="3" stopIfTrue="1" operator="equal">
      <formula>0</formula>
    </cfRule>
  </conditionalFormatting>
  <conditionalFormatting sqref="F32">
    <cfRule type="cellIs" priority="4" stopIfTrue="1" operator="equal">
      <formula>0</formula>
    </cfRule>
  </conditionalFormatting>
  <conditionalFormatting sqref="F45">
    <cfRule type="cellIs" priority="5" stopIfTrue="1" operator="equal">
      <formula>0</formula>
    </cfRule>
  </conditionalFormatting>
  <pageMargins left="0.82" right="0.39370078740157483" top="0.78740157480314965" bottom="0.27" header="0.33" footer="0.27"/>
  <pageSetup paperSize="9" scale="76" fitToHeight="0" pageOrder="overThenDown" orientation="portrait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48"/>
  <sheetViews>
    <sheetView showGridLines="0" workbookViewId="0">
      <selection activeCell="I435" sqref="I435"/>
    </sheetView>
  </sheetViews>
  <sheetFormatPr defaultRowHeight="12.75" customHeight="1" x14ac:dyDescent="0.2"/>
  <cols>
    <col min="1" max="1" width="45.7109375" style="106" customWidth="1"/>
    <col min="2" max="2" width="4.28515625" style="106" customWidth="1"/>
    <col min="3" max="3" width="23" style="106" customWidth="1"/>
    <col min="4" max="6" width="15.28515625" style="106" customWidth="1"/>
    <col min="7" max="256" width="9.140625" style="106"/>
    <col min="257" max="257" width="45.7109375" style="106" customWidth="1"/>
    <col min="258" max="258" width="4.28515625" style="106" customWidth="1"/>
    <col min="259" max="259" width="40.7109375" style="106" customWidth="1"/>
    <col min="260" max="260" width="18.85546875" style="106" customWidth="1"/>
    <col min="261" max="262" width="18.7109375" style="106" customWidth="1"/>
    <col min="263" max="512" width="9.140625" style="106"/>
    <col min="513" max="513" width="45.7109375" style="106" customWidth="1"/>
    <col min="514" max="514" width="4.28515625" style="106" customWidth="1"/>
    <col min="515" max="515" width="40.7109375" style="106" customWidth="1"/>
    <col min="516" max="516" width="18.85546875" style="106" customWidth="1"/>
    <col min="517" max="518" width="18.7109375" style="106" customWidth="1"/>
    <col min="519" max="768" width="9.140625" style="106"/>
    <col min="769" max="769" width="45.7109375" style="106" customWidth="1"/>
    <col min="770" max="770" width="4.28515625" style="106" customWidth="1"/>
    <col min="771" max="771" width="40.7109375" style="106" customWidth="1"/>
    <col min="772" max="772" width="18.85546875" style="106" customWidth="1"/>
    <col min="773" max="774" width="18.7109375" style="106" customWidth="1"/>
    <col min="775" max="1024" width="9.140625" style="106"/>
    <col min="1025" max="1025" width="45.7109375" style="106" customWidth="1"/>
    <col min="1026" max="1026" width="4.28515625" style="106" customWidth="1"/>
    <col min="1027" max="1027" width="40.7109375" style="106" customWidth="1"/>
    <col min="1028" max="1028" width="18.85546875" style="106" customWidth="1"/>
    <col min="1029" max="1030" width="18.7109375" style="106" customWidth="1"/>
    <col min="1031" max="1280" width="9.140625" style="106"/>
    <col min="1281" max="1281" width="45.7109375" style="106" customWidth="1"/>
    <col min="1282" max="1282" width="4.28515625" style="106" customWidth="1"/>
    <col min="1283" max="1283" width="40.7109375" style="106" customWidth="1"/>
    <col min="1284" max="1284" width="18.85546875" style="106" customWidth="1"/>
    <col min="1285" max="1286" width="18.7109375" style="106" customWidth="1"/>
    <col min="1287" max="1536" width="9.140625" style="106"/>
    <col min="1537" max="1537" width="45.7109375" style="106" customWidth="1"/>
    <col min="1538" max="1538" width="4.28515625" style="106" customWidth="1"/>
    <col min="1539" max="1539" width="40.7109375" style="106" customWidth="1"/>
    <col min="1540" max="1540" width="18.85546875" style="106" customWidth="1"/>
    <col min="1541" max="1542" width="18.7109375" style="106" customWidth="1"/>
    <col min="1543" max="1792" width="9.140625" style="106"/>
    <col min="1793" max="1793" width="45.7109375" style="106" customWidth="1"/>
    <col min="1794" max="1794" width="4.28515625" style="106" customWidth="1"/>
    <col min="1795" max="1795" width="40.7109375" style="106" customWidth="1"/>
    <col min="1796" max="1796" width="18.85546875" style="106" customWidth="1"/>
    <col min="1797" max="1798" width="18.7109375" style="106" customWidth="1"/>
    <col min="1799" max="2048" width="9.140625" style="106"/>
    <col min="2049" max="2049" width="45.7109375" style="106" customWidth="1"/>
    <col min="2050" max="2050" width="4.28515625" style="106" customWidth="1"/>
    <col min="2051" max="2051" width="40.7109375" style="106" customWidth="1"/>
    <col min="2052" max="2052" width="18.85546875" style="106" customWidth="1"/>
    <col min="2053" max="2054" width="18.7109375" style="106" customWidth="1"/>
    <col min="2055" max="2304" width="9.140625" style="106"/>
    <col min="2305" max="2305" width="45.7109375" style="106" customWidth="1"/>
    <col min="2306" max="2306" width="4.28515625" style="106" customWidth="1"/>
    <col min="2307" max="2307" width="40.7109375" style="106" customWidth="1"/>
    <col min="2308" max="2308" width="18.85546875" style="106" customWidth="1"/>
    <col min="2309" max="2310" width="18.7109375" style="106" customWidth="1"/>
    <col min="2311" max="2560" width="9.140625" style="106"/>
    <col min="2561" max="2561" width="45.7109375" style="106" customWidth="1"/>
    <col min="2562" max="2562" width="4.28515625" style="106" customWidth="1"/>
    <col min="2563" max="2563" width="40.7109375" style="106" customWidth="1"/>
    <col min="2564" max="2564" width="18.85546875" style="106" customWidth="1"/>
    <col min="2565" max="2566" width="18.7109375" style="106" customWidth="1"/>
    <col min="2567" max="2816" width="9.140625" style="106"/>
    <col min="2817" max="2817" width="45.7109375" style="106" customWidth="1"/>
    <col min="2818" max="2818" width="4.28515625" style="106" customWidth="1"/>
    <col min="2819" max="2819" width="40.7109375" style="106" customWidth="1"/>
    <col min="2820" max="2820" width="18.85546875" style="106" customWidth="1"/>
    <col min="2821" max="2822" width="18.7109375" style="106" customWidth="1"/>
    <col min="2823" max="3072" width="9.140625" style="106"/>
    <col min="3073" max="3073" width="45.7109375" style="106" customWidth="1"/>
    <col min="3074" max="3074" width="4.28515625" style="106" customWidth="1"/>
    <col min="3075" max="3075" width="40.7109375" style="106" customWidth="1"/>
    <col min="3076" max="3076" width="18.85546875" style="106" customWidth="1"/>
    <col min="3077" max="3078" width="18.7109375" style="106" customWidth="1"/>
    <col min="3079" max="3328" width="9.140625" style="106"/>
    <col min="3329" max="3329" width="45.7109375" style="106" customWidth="1"/>
    <col min="3330" max="3330" width="4.28515625" style="106" customWidth="1"/>
    <col min="3331" max="3331" width="40.7109375" style="106" customWidth="1"/>
    <col min="3332" max="3332" width="18.85546875" style="106" customWidth="1"/>
    <col min="3333" max="3334" width="18.7109375" style="106" customWidth="1"/>
    <col min="3335" max="3584" width="9.140625" style="106"/>
    <col min="3585" max="3585" width="45.7109375" style="106" customWidth="1"/>
    <col min="3586" max="3586" width="4.28515625" style="106" customWidth="1"/>
    <col min="3587" max="3587" width="40.7109375" style="106" customWidth="1"/>
    <col min="3588" max="3588" width="18.85546875" style="106" customWidth="1"/>
    <col min="3589" max="3590" width="18.7109375" style="106" customWidth="1"/>
    <col min="3591" max="3840" width="9.140625" style="106"/>
    <col min="3841" max="3841" width="45.7109375" style="106" customWidth="1"/>
    <col min="3842" max="3842" width="4.28515625" style="106" customWidth="1"/>
    <col min="3843" max="3843" width="40.7109375" style="106" customWidth="1"/>
    <col min="3844" max="3844" width="18.85546875" style="106" customWidth="1"/>
    <col min="3845" max="3846" width="18.7109375" style="106" customWidth="1"/>
    <col min="3847" max="4096" width="9.140625" style="106"/>
    <col min="4097" max="4097" width="45.7109375" style="106" customWidth="1"/>
    <col min="4098" max="4098" width="4.28515625" style="106" customWidth="1"/>
    <col min="4099" max="4099" width="40.7109375" style="106" customWidth="1"/>
    <col min="4100" max="4100" width="18.85546875" style="106" customWidth="1"/>
    <col min="4101" max="4102" width="18.7109375" style="106" customWidth="1"/>
    <col min="4103" max="4352" width="9.140625" style="106"/>
    <col min="4353" max="4353" width="45.7109375" style="106" customWidth="1"/>
    <col min="4354" max="4354" width="4.28515625" style="106" customWidth="1"/>
    <col min="4355" max="4355" width="40.7109375" style="106" customWidth="1"/>
    <col min="4356" max="4356" width="18.85546875" style="106" customWidth="1"/>
    <col min="4357" max="4358" width="18.7109375" style="106" customWidth="1"/>
    <col min="4359" max="4608" width="9.140625" style="106"/>
    <col min="4609" max="4609" width="45.7109375" style="106" customWidth="1"/>
    <col min="4610" max="4610" width="4.28515625" style="106" customWidth="1"/>
    <col min="4611" max="4611" width="40.7109375" style="106" customWidth="1"/>
    <col min="4612" max="4612" width="18.85546875" style="106" customWidth="1"/>
    <col min="4613" max="4614" width="18.7109375" style="106" customWidth="1"/>
    <col min="4615" max="4864" width="9.140625" style="106"/>
    <col min="4865" max="4865" width="45.7109375" style="106" customWidth="1"/>
    <col min="4866" max="4866" width="4.28515625" style="106" customWidth="1"/>
    <col min="4867" max="4867" width="40.7109375" style="106" customWidth="1"/>
    <col min="4868" max="4868" width="18.85546875" style="106" customWidth="1"/>
    <col min="4869" max="4870" width="18.7109375" style="106" customWidth="1"/>
    <col min="4871" max="5120" width="9.140625" style="106"/>
    <col min="5121" max="5121" width="45.7109375" style="106" customWidth="1"/>
    <col min="5122" max="5122" width="4.28515625" style="106" customWidth="1"/>
    <col min="5123" max="5123" width="40.7109375" style="106" customWidth="1"/>
    <col min="5124" max="5124" width="18.85546875" style="106" customWidth="1"/>
    <col min="5125" max="5126" width="18.7109375" style="106" customWidth="1"/>
    <col min="5127" max="5376" width="9.140625" style="106"/>
    <col min="5377" max="5377" width="45.7109375" style="106" customWidth="1"/>
    <col min="5378" max="5378" width="4.28515625" style="106" customWidth="1"/>
    <col min="5379" max="5379" width="40.7109375" style="106" customWidth="1"/>
    <col min="5380" max="5380" width="18.85546875" style="106" customWidth="1"/>
    <col min="5381" max="5382" width="18.7109375" style="106" customWidth="1"/>
    <col min="5383" max="5632" width="9.140625" style="106"/>
    <col min="5633" max="5633" width="45.7109375" style="106" customWidth="1"/>
    <col min="5634" max="5634" width="4.28515625" style="106" customWidth="1"/>
    <col min="5635" max="5635" width="40.7109375" style="106" customWidth="1"/>
    <col min="5636" max="5636" width="18.85546875" style="106" customWidth="1"/>
    <col min="5637" max="5638" width="18.7109375" style="106" customWidth="1"/>
    <col min="5639" max="5888" width="9.140625" style="106"/>
    <col min="5889" max="5889" width="45.7109375" style="106" customWidth="1"/>
    <col min="5890" max="5890" width="4.28515625" style="106" customWidth="1"/>
    <col min="5891" max="5891" width="40.7109375" style="106" customWidth="1"/>
    <col min="5892" max="5892" width="18.85546875" style="106" customWidth="1"/>
    <col min="5893" max="5894" width="18.7109375" style="106" customWidth="1"/>
    <col min="5895" max="6144" width="9.140625" style="106"/>
    <col min="6145" max="6145" width="45.7109375" style="106" customWidth="1"/>
    <col min="6146" max="6146" width="4.28515625" style="106" customWidth="1"/>
    <col min="6147" max="6147" width="40.7109375" style="106" customWidth="1"/>
    <col min="6148" max="6148" width="18.85546875" style="106" customWidth="1"/>
    <col min="6149" max="6150" width="18.7109375" style="106" customWidth="1"/>
    <col min="6151" max="6400" width="9.140625" style="106"/>
    <col min="6401" max="6401" width="45.7109375" style="106" customWidth="1"/>
    <col min="6402" max="6402" width="4.28515625" style="106" customWidth="1"/>
    <col min="6403" max="6403" width="40.7109375" style="106" customWidth="1"/>
    <col min="6404" max="6404" width="18.85546875" style="106" customWidth="1"/>
    <col min="6405" max="6406" width="18.7109375" style="106" customWidth="1"/>
    <col min="6407" max="6656" width="9.140625" style="106"/>
    <col min="6657" max="6657" width="45.7109375" style="106" customWidth="1"/>
    <col min="6658" max="6658" width="4.28515625" style="106" customWidth="1"/>
    <col min="6659" max="6659" width="40.7109375" style="106" customWidth="1"/>
    <col min="6660" max="6660" width="18.85546875" style="106" customWidth="1"/>
    <col min="6661" max="6662" width="18.7109375" style="106" customWidth="1"/>
    <col min="6663" max="6912" width="9.140625" style="106"/>
    <col min="6913" max="6913" width="45.7109375" style="106" customWidth="1"/>
    <col min="6914" max="6914" width="4.28515625" style="106" customWidth="1"/>
    <col min="6915" max="6915" width="40.7109375" style="106" customWidth="1"/>
    <col min="6916" max="6916" width="18.85546875" style="106" customWidth="1"/>
    <col min="6917" max="6918" width="18.7109375" style="106" customWidth="1"/>
    <col min="6919" max="7168" width="9.140625" style="106"/>
    <col min="7169" max="7169" width="45.7109375" style="106" customWidth="1"/>
    <col min="7170" max="7170" width="4.28515625" style="106" customWidth="1"/>
    <col min="7171" max="7171" width="40.7109375" style="106" customWidth="1"/>
    <col min="7172" max="7172" width="18.85546875" style="106" customWidth="1"/>
    <col min="7173" max="7174" width="18.7109375" style="106" customWidth="1"/>
    <col min="7175" max="7424" width="9.140625" style="106"/>
    <col min="7425" max="7425" width="45.7109375" style="106" customWidth="1"/>
    <col min="7426" max="7426" width="4.28515625" style="106" customWidth="1"/>
    <col min="7427" max="7427" width="40.7109375" style="106" customWidth="1"/>
    <col min="7428" max="7428" width="18.85546875" style="106" customWidth="1"/>
    <col min="7429" max="7430" width="18.7109375" style="106" customWidth="1"/>
    <col min="7431" max="7680" width="9.140625" style="106"/>
    <col min="7681" max="7681" width="45.7109375" style="106" customWidth="1"/>
    <col min="7682" max="7682" width="4.28515625" style="106" customWidth="1"/>
    <col min="7683" max="7683" width="40.7109375" style="106" customWidth="1"/>
    <col min="7684" max="7684" width="18.85546875" style="106" customWidth="1"/>
    <col min="7685" max="7686" width="18.7109375" style="106" customWidth="1"/>
    <col min="7687" max="7936" width="9.140625" style="106"/>
    <col min="7937" max="7937" width="45.7109375" style="106" customWidth="1"/>
    <col min="7938" max="7938" width="4.28515625" style="106" customWidth="1"/>
    <col min="7939" max="7939" width="40.7109375" style="106" customWidth="1"/>
    <col min="7940" max="7940" width="18.85546875" style="106" customWidth="1"/>
    <col min="7941" max="7942" width="18.7109375" style="106" customWidth="1"/>
    <col min="7943" max="8192" width="9.140625" style="106"/>
    <col min="8193" max="8193" width="45.7109375" style="106" customWidth="1"/>
    <col min="8194" max="8194" width="4.28515625" style="106" customWidth="1"/>
    <col min="8195" max="8195" width="40.7109375" style="106" customWidth="1"/>
    <col min="8196" max="8196" width="18.85546875" style="106" customWidth="1"/>
    <col min="8197" max="8198" width="18.7109375" style="106" customWidth="1"/>
    <col min="8199" max="8448" width="9.140625" style="106"/>
    <col min="8449" max="8449" width="45.7109375" style="106" customWidth="1"/>
    <col min="8450" max="8450" width="4.28515625" style="106" customWidth="1"/>
    <col min="8451" max="8451" width="40.7109375" style="106" customWidth="1"/>
    <col min="8452" max="8452" width="18.85546875" style="106" customWidth="1"/>
    <col min="8453" max="8454" width="18.7109375" style="106" customWidth="1"/>
    <col min="8455" max="8704" width="9.140625" style="106"/>
    <col min="8705" max="8705" width="45.7109375" style="106" customWidth="1"/>
    <col min="8706" max="8706" width="4.28515625" style="106" customWidth="1"/>
    <col min="8707" max="8707" width="40.7109375" style="106" customWidth="1"/>
    <col min="8708" max="8708" width="18.85546875" style="106" customWidth="1"/>
    <col min="8709" max="8710" width="18.7109375" style="106" customWidth="1"/>
    <col min="8711" max="8960" width="9.140625" style="106"/>
    <col min="8961" max="8961" width="45.7109375" style="106" customWidth="1"/>
    <col min="8962" max="8962" width="4.28515625" style="106" customWidth="1"/>
    <col min="8963" max="8963" width="40.7109375" style="106" customWidth="1"/>
    <col min="8964" max="8964" width="18.85546875" style="106" customWidth="1"/>
    <col min="8965" max="8966" width="18.7109375" style="106" customWidth="1"/>
    <col min="8967" max="9216" width="9.140625" style="106"/>
    <col min="9217" max="9217" width="45.7109375" style="106" customWidth="1"/>
    <col min="9218" max="9218" width="4.28515625" style="106" customWidth="1"/>
    <col min="9219" max="9219" width="40.7109375" style="106" customWidth="1"/>
    <col min="9220" max="9220" width="18.85546875" style="106" customWidth="1"/>
    <col min="9221" max="9222" width="18.7109375" style="106" customWidth="1"/>
    <col min="9223" max="9472" width="9.140625" style="106"/>
    <col min="9473" max="9473" width="45.7109375" style="106" customWidth="1"/>
    <col min="9474" max="9474" width="4.28515625" style="106" customWidth="1"/>
    <col min="9475" max="9475" width="40.7109375" style="106" customWidth="1"/>
    <col min="9476" max="9476" width="18.85546875" style="106" customWidth="1"/>
    <col min="9477" max="9478" width="18.7109375" style="106" customWidth="1"/>
    <col min="9479" max="9728" width="9.140625" style="106"/>
    <col min="9729" max="9729" width="45.7109375" style="106" customWidth="1"/>
    <col min="9730" max="9730" width="4.28515625" style="106" customWidth="1"/>
    <col min="9731" max="9731" width="40.7109375" style="106" customWidth="1"/>
    <col min="9732" max="9732" width="18.85546875" style="106" customWidth="1"/>
    <col min="9733" max="9734" width="18.7109375" style="106" customWidth="1"/>
    <col min="9735" max="9984" width="9.140625" style="106"/>
    <col min="9985" max="9985" width="45.7109375" style="106" customWidth="1"/>
    <col min="9986" max="9986" width="4.28515625" style="106" customWidth="1"/>
    <col min="9987" max="9987" width="40.7109375" style="106" customWidth="1"/>
    <col min="9988" max="9988" width="18.85546875" style="106" customWidth="1"/>
    <col min="9989" max="9990" width="18.7109375" style="106" customWidth="1"/>
    <col min="9991" max="10240" width="9.140625" style="106"/>
    <col min="10241" max="10241" width="45.7109375" style="106" customWidth="1"/>
    <col min="10242" max="10242" width="4.28515625" style="106" customWidth="1"/>
    <col min="10243" max="10243" width="40.7109375" style="106" customWidth="1"/>
    <col min="10244" max="10244" width="18.85546875" style="106" customWidth="1"/>
    <col min="10245" max="10246" width="18.7109375" style="106" customWidth="1"/>
    <col min="10247" max="10496" width="9.140625" style="106"/>
    <col min="10497" max="10497" width="45.7109375" style="106" customWidth="1"/>
    <col min="10498" max="10498" width="4.28515625" style="106" customWidth="1"/>
    <col min="10499" max="10499" width="40.7109375" style="106" customWidth="1"/>
    <col min="10500" max="10500" width="18.85546875" style="106" customWidth="1"/>
    <col min="10501" max="10502" width="18.7109375" style="106" customWidth="1"/>
    <col min="10503" max="10752" width="9.140625" style="106"/>
    <col min="10753" max="10753" width="45.7109375" style="106" customWidth="1"/>
    <col min="10754" max="10754" width="4.28515625" style="106" customWidth="1"/>
    <col min="10755" max="10755" width="40.7109375" style="106" customWidth="1"/>
    <col min="10756" max="10756" width="18.85546875" style="106" customWidth="1"/>
    <col min="10757" max="10758" width="18.7109375" style="106" customWidth="1"/>
    <col min="10759" max="11008" width="9.140625" style="106"/>
    <col min="11009" max="11009" width="45.7109375" style="106" customWidth="1"/>
    <col min="11010" max="11010" width="4.28515625" style="106" customWidth="1"/>
    <col min="11011" max="11011" width="40.7109375" style="106" customWidth="1"/>
    <col min="11012" max="11012" width="18.85546875" style="106" customWidth="1"/>
    <col min="11013" max="11014" width="18.7109375" style="106" customWidth="1"/>
    <col min="11015" max="11264" width="9.140625" style="106"/>
    <col min="11265" max="11265" width="45.7109375" style="106" customWidth="1"/>
    <col min="11266" max="11266" width="4.28515625" style="106" customWidth="1"/>
    <col min="11267" max="11267" width="40.7109375" style="106" customWidth="1"/>
    <col min="11268" max="11268" width="18.85546875" style="106" customWidth="1"/>
    <col min="11269" max="11270" width="18.7109375" style="106" customWidth="1"/>
    <col min="11271" max="11520" width="9.140625" style="106"/>
    <col min="11521" max="11521" width="45.7109375" style="106" customWidth="1"/>
    <col min="11522" max="11522" width="4.28515625" style="106" customWidth="1"/>
    <col min="11523" max="11523" width="40.7109375" style="106" customWidth="1"/>
    <col min="11524" max="11524" width="18.85546875" style="106" customWidth="1"/>
    <col min="11525" max="11526" width="18.7109375" style="106" customWidth="1"/>
    <col min="11527" max="11776" width="9.140625" style="106"/>
    <col min="11777" max="11777" width="45.7109375" style="106" customWidth="1"/>
    <col min="11778" max="11778" width="4.28515625" style="106" customWidth="1"/>
    <col min="11779" max="11779" width="40.7109375" style="106" customWidth="1"/>
    <col min="11780" max="11780" width="18.85546875" style="106" customWidth="1"/>
    <col min="11781" max="11782" width="18.7109375" style="106" customWidth="1"/>
    <col min="11783" max="12032" width="9.140625" style="106"/>
    <col min="12033" max="12033" width="45.7109375" style="106" customWidth="1"/>
    <col min="12034" max="12034" width="4.28515625" style="106" customWidth="1"/>
    <col min="12035" max="12035" width="40.7109375" style="106" customWidth="1"/>
    <col min="12036" max="12036" width="18.85546875" style="106" customWidth="1"/>
    <col min="12037" max="12038" width="18.7109375" style="106" customWidth="1"/>
    <col min="12039" max="12288" width="9.140625" style="106"/>
    <col min="12289" max="12289" width="45.7109375" style="106" customWidth="1"/>
    <col min="12290" max="12290" width="4.28515625" style="106" customWidth="1"/>
    <col min="12291" max="12291" width="40.7109375" style="106" customWidth="1"/>
    <col min="12292" max="12292" width="18.85546875" style="106" customWidth="1"/>
    <col min="12293" max="12294" width="18.7109375" style="106" customWidth="1"/>
    <col min="12295" max="12544" width="9.140625" style="106"/>
    <col min="12545" max="12545" width="45.7109375" style="106" customWidth="1"/>
    <col min="12546" max="12546" width="4.28515625" style="106" customWidth="1"/>
    <col min="12547" max="12547" width="40.7109375" style="106" customWidth="1"/>
    <col min="12548" max="12548" width="18.85546875" style="106" customWidth="1"/>
    <col min="12549" max="12550" width="18.7109375" style="106" customWidth="1"/>
    <col min="12551" max="12800" width="9.140625" style="106"/>
    <col min="12801" max="12801" width="45.7109375" style="106" customWidth="1"/>
    <col min="12802" max="12802" width="4.28515625" style="106" customWidth="1"/>
    <col min="12803" max="12803" width="40.7109375" style="106" customWidth="1"/>
    <col min="12804" max="12804" width="18.85546875" style="106" customWidth="1"/>
    <col min="12805" max="12806" width="18.7109375" style="106" customWidth="1"/>
    <col min="12807" max="13056" width="9.140625" style="106"/>
    <col min="13057" max="13057" width="45.7109375" style="106" customWidth="1"/>
    <col min="13058" max="13058" width="4.28515625" style="106" customWidth="1"/>
    <col min="13059" max="13059" width="40.7109375" style="106" customWidth="1"/>
    <col min="13060" max="13060" width="18.85546875" style="106" customWidth="1"/>
    <col min="13061" max="13062" width="18.7109375" style="106" customWidth="1"/>
    <col min="13063" max="13312" width="9.140625" style="106"/>
    <col min="13313" max="13313" width="45.7109375" style="106" customWidth="1"/>
    <col min="13314" max="13314" width="4.28515625" style="106" customWidth="1"/>
    <col min="13315" max="13315" width="40.7109375" style="106" customWidth="1"/>
    <col min="13316" max="13316" width="18.85546875" style="106" customWidth="1"/>
    <col min="13317" max="13318" width="18.7109375" style="106" customWidth="1"/>
    <col min="13319" max="13568" width="9.140625" style="106"/>
    <col min="13569" max="13569" width="45.7109375" style="106" customWidth="1"/>
    <col min="13570" max="13570" width="4.28515625" style="106" customWidth="1"/>
    <col min="13571" max="13571" width="40.7109375" style="106" customWidth="1"/>
    <col min="13572" max="13572" width="18.85546875" style="106" customWidth="1"/>
    <col min="13573" max="13574" width="18.7109375" style="106" customWidth="1"/>
    <col min="13575" max="13824" width="9.140625" style="106"/>
    <col min="13825" max="13825" width="45.7109375" style="106" customWidth="1"/>
    <col min="13826" max="13826" width="4.28515625" style="106" customWidth="1"/>
    <col min="13827" max="13827" width="40.7109375" style="106" customWidth="1"/>
    <col min="13828" max="13828" width="18.85546875" style="106" customWidth="1"/>
    <col min="13829" max="13830" width="18.7109375" style="106" customWidth="1"/>
    <col min="13831" max="14080" width="9.140625" style="106"/>
    <col min="14081" max="14081" width="45.7109375" style="106" customWidth="1"/>
    <col min="14082" max="14082" width="4.28515625" style="106" customWidth="1"/>
    <col min="14083" max="14083" width="40.7109375" style="106" customWidth="1"/>
    <col min="14084" max="14084" width="18.85546875" style="106" customWidth="1"/>
    <col min="14085" max="14086" width="18.7109375" style="106" customWidth="1"/>
    <col min="14087" max="14336" width="9.140625" style="106"/>
    <col min="14337" max="14337" width="45.7109375" style="106" customWidth="1"/>
    <col min="14338" max="14338" width="4.28515625" style="106" customWidth="1"/>
    <col min="14339" max="14339" width="40.7109375" style="106" customWidth="1"/>
    <col min="14340" max="14340" width="18.85546875" style="106" customWidth="1"/>
    <col min="14341" max="14342" width="18.7109375" style="106" customWidth="1"/>
    <col min="14343" max="14592" width="9.140625" style="106"/>
    <col min="14593" max="14593" width="45.7109375" style="106" customWidth="1"/>
    <col min="14594" max="14594" width="4.28515625" style="106" customWidth="1"/>
    <col min="14595" max="14595" width="40.7109375" style="106" customWidth="1"/>
    <col min="14596" max="14596" width="18.85546875" style="106" customWidth="1"/>
    <col min="14597" max="14598" width="18.7109375" style="106" customWidth="1"/>
    <col min="14599" max="14848" width="9.140625" style="106"/>
    <col min="14849" max="14849" width="45.7109375" style="106" customWidth="1"/>
    <col min="14850" max="14850" width="4.28515625" style="106" customWidth="1"/>
    <col min="14851" max="14851" width="40.7109375" style="106" customWidth="1"/>
    <col min="14852" max="14852" width="18.85546875" style="106" customWidth="1"/>
    <col min="14853" max="14854" width="18.7109375" style="106" customWidth="1"/>
    <col min="14855" max="15104" width="9.140625" style="106"/>
    <col min="15105" max="15105" width="45.7109375" style="106" customWidth="1"/>
    <col min="15106" max="15106" width="4.28515625" style="106" customWidth="1"/>
    <col min="15107" max="15107" width="40.7109375" style="106" customWidth="1"/>
    <col min="15108" max="15108" width="18.85546875" style="106" customWidth="1"/>
    <col min="15109" max="15110" width="18.7109375" style="106" customWidth="1"/>
    <col min="15111" max="15360" width="9.140625" style="106"/>
    <col min="15361" max="15361" width="45.7109375" style="106" customWidth="1"/>
    <col min="15362" max="15362" width="4.28515625" style="106" customWidth="1"/>
    <col min="15363" max="15363" width="40.7109375" style="106" customWidth="1"/>
    <col min="15364" max="15364" width="18.85546875" style="106" customWidth="1"/>
    <col min="15365" max="15366" width="18.7109375" style="106" customWidth="1"/>
    <col min="15367" max="15616" width="9.140625" style="106"/>
    <col min="15617" max="15617" width="45.7109375" style="106" customWidth="1"/>
    <col min="15618" max="15618" width="4.28515625" style="106" customWidth="1"/>
    <col min="15619" max="15619" width="40.7109375" style="106" customWidth="1"/>
    <col min="15620" max="15620" width="18.85546875" style="106" customWidth="1"/>
    <col min="15621" max="15622" width="18.7109375" style="106" customWidth="1"/>
    <col min="15623" max="15872" width="9.140625" style="106"/>
    <col min="15873" max="15873" width="45.7109375" style="106" customWidth="1"/>
    <col min="15874" max="15874" width="4.28515625" style="106" customWidth="1"/>
    <col min="15875" max="15875" width="40.7109375" style="106" customWidth="1"/>
    <col min="15876" max="15876" width="18.85546875" style="106" customWidth="1"/>
    <col min="15877" max="15878" width="18.7109375" style="106" customWidth="1"/>
    <col min="15879" max="16128" width="9.140625" style="106"/>
    <col min="16129" max="16129" width="45.7109375" style="106" customWidth="1"/>
    <col min="16130" max="16130" width="4.28515625" style="106" customWidth="1"/>
    <col min="16131" max="16131" width="40.7109375" style="106" customWidth="1"/>
    <col min="16132" max="16132" width="18.85546875" style="106" customWidth="1"/>
    <col min="16133" max="16134" width="18.7109375" style="106" customWidth="1"/>
    <col min="16135" max="16384" width="9.140625" style="106"/>
  </cols>
  <sheetData>
    <row r="2" spans="1:6" ht="15" customHeight="1" x14ac:dyDescent="0.25">
      <c r="A2" s="225" t="s">
        <v>383</v>
      </c>
      <c r="B2" s="225"/>
      <c r="C2" s="225"/>
      <c r="D2" s="225"/>
      <c r="E2" s="121"/>
      <c r="F2" s="117" t="s">
        <v>384</v>
      </c>
    </row>
    <row r="3" spans="1:6" ht="13.5" customHeight="1" thickBot="1" x14ac:dyDescent="0.25">
      <c r="A3" s="109"/>
      <c r="B3" s="109"/>
      <c r="C3" s="130"/>
      <c r="D3" s="113"/>
      <c r="E3" s="113"/>
      <c r="F3" s="113"/>
    </row>
    <row r="4" spans="1:6" ht="10.15" customHeight="1" x14ac:dyDescent="0.2">
      <c r="A4" s="239" t="s">
        <v>6</v>
      </c>
      <c r="B4" s="233" t="s">
        <v>7</v>
      </c>
      <c r="C4" s="242" t="s">
        <v>20</v>
      </c>
      <c r="D4" s="236" t="s">
        <v>9</v>
      </c>
      <c r="E4" s="244" t="s">
        <v>10</v>
      </c>
      <c r="F4" s="222" t="s">
        <v>11</v>
      </c>
    </row>
    <row r="5" spans="1:6" ht="5.45" customHeight="1" x14ac:dyDescent="0.2">
      <c r="A5" s="240"/>
      <c r="B5" s="234"/>
      <c r="C5" s="243"/>
      <c r="D5" s="237"/>
      <c r="E5" s="245"/>
      <c r="F5" s="223"/>
    </row>
    <row r="6" spans="1:6" ht="9.6" customHeight="1" x14ac:dyDescent="0.2">
      <c r="A6" s="240"/>
      <c r="B6" s="234"/>
      <c r="C6" s="243"/>
      <c r="D6" s="237"/>
      <c r="E6" s="245"/>
      <c r="F6" s="223"/>
    </row>
    <row r="7" spans="1:6" ht="6" customHeight="1" x14ac:dyDescent="0.2">
      <c r="A7" s="240"/>
      <c r="B7" s="234"/>
      <c r="C7" s="243"/>
      <c r="D7" s="237"/>
      <c r="E7" s="245"/>
      <c r="F7" s="223"/>
    </row>
    <row r="8" spans="1:6" ht="6.6" customHeight="1" x14ac:dyDescent="0.2">
      <c r="A8" s="240"/>
      <c r="B8" s="234"/>
      <c r="C8" s="243"/>
      <c r="D8" s="237"/>
      <c r="E8" s="245"/>
      <c r="F8" s="223"/>
    </row>
    <row r="9" spans="1:6" ht="10.9" customHeight="1" x14ac:dyDescent="0.2">
      <c r="A9" s="240"/>
      <c r="B9" s="234"/>
      <c r="C9" s="243"/>
      <c r="D9" s="237"/>
      <c r="E9" s="245"/>
      <c r="F9" s="223"/>
    </row>
    <row r="10" spans="1:6" ht="4.1500000000000004" hidden="1" customHeight="1" x14ac:dyDescent="0.2">
      <c r="A10" s="240"/>
      <c r="B10" s="234"/>
      <c r="C10" s="155"/>
      <c r="D10" s="237"/>
      <c r="E10" s="156"/>
      <c r="F10" s="157"/>
    </row>
    <row r="11" spans="1:6" ht="13.15" hidden="1" customHeight="1" x14ac:dyDescent="0.2">
      <c r="A11" s="241"/>
      <c r="B11" s="235"/>
      <c r="C11" s="158"/>
      <c r="D11" s="238"/>
      <c r="E11" s="159"/>
      <c r="F11" s="160"/>
    </row>
    <row r="12" spans="1:6" ht="13.5" customHeight="1" thickBot="1" x14ac:dyDescent="0.25">
      <c r="A12" s="3">
        <v>1</v>
      </c>
      <c r="B12" s="4">
        <v>2</v>
      </c>
      <c r="C12" s="5">
        <v>3</v>
      </c>
      <c r="D12" s="6" t="s">
        <v>12</v>
      </c>
      <c r="E12" s="7" t="s">
        <v>13</v>
      </c>
      <c r="F12" s="8" t="s">
        <v>14</v>
      </c>
    </row>
    <row r="13" spans="1:6" s="136" customFormat="1" x14ac:dyDescent="0.2">
      <c r="A13" s="182" t="s">
        <v>21</v>
      </c>
      <c r="B13" s="183" t="s">
        <v>22</v>
      </c>
      <c r="C13" s="184" t="s">
        <v>17</v>
      </c>
      <c r="D13" s="185">
        <v>788786955.75</v>
      </c>
      <c r="E13" s="186">
        <v>319753806.39999998</v>
      </c>
      <c r="F13" s="187">
        <f>IF(OR(D13="-",IF(E13="-",0,E13)&gt;=IF(D13="-",0,D13)),"-",IF(D13="-",0,D13)-IF(E13="-",0,E13))</f>
        <v>469033149.35000002</v>
      </c>
    </row>
    <row r="14" spans="1:6" x14ac:dyDescent="0.2">
      <c r="A14" s="164" t="s">
        <v>18</v>
      </c>
      <c r="B14" s="165"/>
      <c r="C14" s="166"/>
      <c r="D14" s="167"/>
      <c r="E14" s="168"/>
      <c r="F14" s="169"/>
    </row>
    <row r="15" spans="1:6" x14ac:dyDescent="0.2">
      <c r="A15" s="9" t="s">
        <v>385</v>
      </c>
      <c r="B15" s="161" t="s">
        <v>22</v>
      </c>
      <c r="C15" s="162" t="s">
        <v>386</v>
      </c>
      <c r="D15" s="10">
        <v>54791298.799999997</v>
      </c>
      <c r="E15" s="163">
        <v>25989648.210000001</v>
      </c>
      <c r="F15" s="11">
        <f t="shared" ref="F15:F78" si="0">IF(OR(D15="-",IF(E15="-",0,E15)&gt;=IF(D15="-",0,D15)),"-",IF(D15="-",0,D15)-IF(E15="-",0,E15))</f>
        <v>28801650.589999996</v>
      </c>
    </row>
    <row r="16" spans="1:6" ht="45" x14ac:dyDescent="0.2">
      <c r="A16" s="9" t="s">
        <v>387</v>
      </c>
      <c r="B16" s="161" t="s">
        <v>22</v>
      </c>
      <c r="C16" s="162" t="s">
        <v>388</v>
      </c>
      <c r="D16" s="10">
        <v>4737000</v>
      </c>
      <c r="E16" s="163">
        <v>3344628.76</v>
      </c>
      <c r="F16" s="11">
        <f t="shared" si="0"/>
        <v>1392371.2400000002</v>
      </c>
    </row>
    <row r="17" spans="1:6" ht="22.5" x14ac:dyDescent="0.2">
      <c r="A17" s="9" t="s">
        <v>389</v>
      </c>
      <c r="B17" s="161" t="s">
        <v>22</v>
      </c>
      <c r="C17" s="162" t="s">
        <v>390</v>
      </c>
      <c r="D17" s="10">
        <v>4737000</v>
      </c>
      <c r="E17" s="163">
        <v>3344628.76</v>
      </c>
      <c r="F17" s="11">
        <f t="shared" si="0"/>
        <v>1392371.2400000002</v>
      </c>
    </row>
    <row r="18" spans="1:6" ht="22.5" x14ac:dyDescent="0.2">
      <c r="A18" s="9" t="s">
        <v>391</v>
      </c>
      <c r="B18" s="161" t="s">
        <v>22</v>
      </c>
      <c r="C18" s="162" t="s">
        <v>392</v>
      </c>
      <c r="D18" s="10">
        <v>4737000</v>
      </c>
      <c r="E18" s="163">
        <v>3344628.76</v>
      </c>
      <c r="F18" s="11">
        <f t="shared" si="0"/>
        <v>1392371.2400000002</v>
      </c>
    </row>
    <row r="19" spans="1:6" x14ac:dyDescent="0.2">
      <c r="A19" s="9" t="s">
        <v>393</v>
      </c>
      <c r="B19" s="161" t="s">
        <v>22</v>
      </c>
      <c r="C19" s="162" t="s">
        <v>394</v>
      </c>
      <c r="D19" s="10">
        <v>4737000</v>
      </c>
      <c r="E19" s="163">
        <v>3344628.76</v>
      </c>
      <c r="F19" s="11">
        <f t="shared" si="0"/>
        <v>1392371.2400000002</v>
      </c>
    </row>
    <row r="20" spans="1:6" ht="22.5" x14ac:dyDescent="0.2">
      <c r="A20" s="9" t="s">
        <v>395</v>
      </c>
      <c r="B20" s="161" t="s">
        <v>22</v>
      </c>
      <c r="C20" s="162" t="s">
        <v>396</v>
      </c>
      <c r="D20" s="10">
        <v>4737000</v>
      </c>
      <c r="E20" s="163">
        <v>3344628.76</v>
      </c>
      <c r="F20" s="11">
        <f t="shared" si="0"/>
        <v>1392371.2400000002</v>
      </c>
    </row>
    <row r="21" spans="1:6" ht="56.25" x14ac:dyDescent="0.2">
      <c r="A21" s="9" t="s">
        <v>869</v>
      </c>
      <c r="B21" s="161" t="s">
        <v>22</v>
      </c>
      <c r="C21" s="162" t="s">
        <v>870</v>
      </c>
      <c r="D21" s="10">
        <v>3537000</v>
      </c>
      <c r="E21" s="163">
        <v>2562533.41</v>
      </c>
      <c r="F21" s="11">
        <f t="shared" si="0"/>
        <v>974466.58999999985</v>
      </c>
    </row>
    <row r="22" spans="1:6" ht="22.5" x14ac:dyDescent="0.2">
      <c r="A22" s="19" t="s">
        <v>397</v>
      </c>
      <c r="B22" s="170" t="s">
        <v>22</v>
      </c>
      <c r="C22" s="149" t="s">
        <v>398</v>
      </c>
      <c r="D22" s="20">
        <v>2686000</v>
      </c>
      <c r="E22" s="171">
        <v>1957246.51</v>
      </c>
      <c r="F22" s="21">
        <f t="shared" si="0"/>
        <v>728753.49</v>
      </c>
    </row>
    <row r="23" spans="1:6" ht="33.75" x14ac:dyDescent="0.2">
      <c r="A23" s="19" t="s">
        <v>399</v>
      </c>
      <c r="B23" s="170" t="s">
        <v>22</v>
      </c>
      <c r="C23" s="149" t="s">
        <v>400</v>
      </c>
      <c r="D23" s="20">
        <v>40000</v>
      </c>
      <c r="E23" s="171">
        <v>20068</v>
      </c>
      <c r="F23" s="21">
        <f t="shared" si="0"/>
        <v>19932</v>
      </c>
    </row>
    <row r="24" spans="1:6" ht="33.75" x14ac:dyDescent="0.2">
      <c r="A24" s="19" t="s">
        <v>401</v>
      </c>
      <c r="B24" s="170" t="s">
        <v>22</v>
      </c>
      <c r="C24" s="149" t="s">
        <v>402</v>
      </c>
      <c r="D24" s="20">
        <v>811000</v>
      </c>
      <c r="E24" s="171">
        <v>585218.9</v>
      </c>
      <c r="F24" s="21">
        <f t="shared" si="0"/>
        <v>225781.09999999998</v>
      </c>
    </row>
    <row r="25" spans="1:6" ht="22.5" x14ac:dyDescent="0.2">
      <c r="A25" s="9" t="s">
        <v>871</v>
      </c>
      <c r="B25" s="161" t="s">
        <v>22</v>
      </c>
      <c r="C25" s="162" t="s">
        <v>872</v>
      </c>
      <c r="D25" s="10">
        <v>1199500</v>
      </c>
      <c r="E25" s="163">
        <v>782093.63</v>
      </c>
      <c r="F25" s="11">
        <f t="shared" si="0"/>
        <v>417406.37</v>
      </c>
    </row>
    <row r="26" spans="1:6" x14ac:dyDescent="0.2">
      <c r="A26" s="19" t="s">
        <v>403</v>
      </c>
      <c r="B26" s="170" t="s">
        <v>22</v>
      </c>
      <c r="C26" s="149" t="s">
        <v>404</v>
      </c>
      <c r="D26" s="20">
        <v>1199500</v>
      </c>
      <c r="E26" s="171">
        <v>782093.63</v>
      </c>
      <c r="F26" s="21">
        <f t="shared" si="0"/>
        <v>417406.37</v>
      </c>
    </row>
    <row r="27" spans="1:6" x14ac:dyDescent="0.2">
      <c r="A27" s="9" t="s">
        <v>873</v>
      </c>
      <c r="B27" s="161" t="s">
        <v>22</v>
      </c>
      <c r="C27" s="162" t="s">
        <v>874</v>
      </c>
      <c r="D27" s="10">
        <v>500</v>
      </c>
      <c r="E27" s="163">
        <v>1.72</v>
      </c>
      <c r="F27" s="11">
        <f t="shared" si="0"/>
        <v>498.28</v>
      </c>
    </row>
    <row r="28" spans="1:6" x14ac:dyDescent="0.2">
      <c r="A28" s="19" t="s">
        <v>405</v>
      </c>
      <c r="B28" s="170" t="s">
        <v>22</v>
      </c>
      <c r="C28" s="149" t="s">
        <v>406</v>
      </c>
      <c r="D28" s="20">
        <v>500</v>
      </c>
      <c r="E28" s="171">
        <v>1.72</v>
      </c>
      <c r="F28" s="21">
        <f t="shared" si="0"/>
        <v>498.28</v>
      </c>
    </row>
    <row r="29" spans="1:6" ht="33.75" x14ac:dyDescent="0.2">
      <c r="A29" s="9" t="s">
        <v>407</v>
      </c>
      <c r="B29" s="161" t="s">
        <v>22</v>
      </c>
      <c r="C29" s="162" t="s">
        <v>408</v>
      </c>
      <c r="D29" s="10">
        <v>200000</v>
      </c>
      <c r="E29" s="163">
        <v>200000</v>
      </c>
      <c r="F29" s="11" t="str">
        <f t="shared" si="0"/>
        <v>-</v>
      </c>
    </row>
    <row r="30" spans="1:6" ht="22.5" x14ac:dyDescent="0.2">
      <c r="A30" s="9" t="s">
        <v>389</v>
      </c>
      <c r="B30" s="161" t="s">
        <v>22</v>
      </c>
      <c r="C30" s="162" t="s">
        <v>409</v>
      </c>
      <c r="D30" s="10">
        <v>200000</v>
      </c>
      <c r="E30" s="163">
        <v>200000</v>
      </c>
      <c r="F30" s="11" t="str">
        <f t="shared" si="0"/>
        <v>-</v>
      </c>
    </row>
    <row r="31" spans="1:6" ht="22.5" x14ac:dyDescent="0.2">
      <c r="A31" s="9" t="s">
        <v>391</v>
      </c>
      <c r="B31" s="161" t="s">
        <v>22</v>
      </c>
      <c r="C31" s="162" t="s">
        <v>410</v>
      </c>
      <c r="D31" s="10">
        <v>200000</v>
      </c>
      <c r="E31" s="163">
        <v>200000</v>
      </c>
      <c r="F31" s="11" t="str">
        <f t="shared" si="0"/>
        <v>-</v>
      </c>
    </row>
    <row r="32" spans="1:6" x14ac:dyDescent="0.2">
      <c r="A32" s="9" t="s">
        <v>393</v>
      </c>
      <c r="B32" s="161" t="s">
        <v>22</v>
      </c>
      <c r="C32" s="162" t="s">
        <v>411</v>
      </c>
      <c r="D32" s="10">
        <v>200000</v>
      </c>
      <c r="E32" s="163">
        <v>200000</v>
      </c>
      <c r="F32" s="11" t="str">
        <f t="shared" si="0"/>
        <v>-</v>
      </c>
    </row>
    <row r="33" spans="1:6" ht="45" x14ac:dyDescent="0.2">
      <c r="A33" s="9" t="s">
        <v>412</v>
      </c>
      <c r="B33" s="161" t="s">
        <v>22</v>
      </c>
      <c r="C33" s="162" t="s">
        <v>413</v>
      </c>
      <c r="D33" s="10">
        <v>200000</v>
      </c>
      <c r="E33" s="163">
        <v>200000</v>
      </c>
      <c r="F33" s="11" t="str">
        <f t="shared" si="0"/>
        <v>-</v>
      </c>
    </row>
    <row r="34" spans="1:6" x14ac:dyDescent="0.2">
      <c r="A34" s="9" t="s">
        <v>875</v>
      </c>
      <c r="B34" s="161" t="s">
        <v>22</v>
      </c>
      <c r="C34" s="162" t="s">
        <v>876</v>
      </c>
      <c r="D34" s="10">
        <v>200000</v>
      </c>
      <c r="E34" s="163">
        <v>200000</v>
      </c>
      <c r="F34" s="11" t="str">
        <f t="shared" si="0"/>
        <v>-</v>
      </c>
    </row>
    <row r="35" spans="1:6" x14ac:dyDescent="0.2">
      <c r="A35" s="19" t="s">
        <v>365</v>
      </c>
      <c r="B35" s="170" t="s">
        <v>22</v>
      </c>
      <c r="C35" s="149" t="s">
        <v>414</v>
      </c>
      <c r="D35" s="20">
        <v>200000</v>
      </c>
      <c r="E35" s="171">
        <v>200000</v>
      </c>
      <c r="F35" s="21" t="str">
        <f t="shared" si="0"/>
        <v>-</v>
      </c>
    </row>
    <row r="36" spans="1:6" x14ac:dyDescent="0.2">
      <c r="A36" s="9" t="s">
        <v>90</v>
      </c>
      <c r="B36" s="161" t="s">
        <v>22</v>
      </c>
      <c r="C36" s="162" t="s">
        <v>415</v>
      </c>
      <c r="D36" s="10">
        <v>18028976.780000001</v>
      </c>
      <c r="E36" s="163" t="s">
        <v>19</v>
      </c>
      <c r="F36" s="11">
        <f t="shared" si="0"/>
        <v>18028976.780000001</v>
      </c>
    </row>
    <row r="37" spans="1:6" x14ac:dyDescent="0.2">
      <c r="A37" s="9" t="s">
        <v>416</v>
      </c>
      <c r="B37" s="161" t="s">
        <v>22</v>
      </c>
      <c r="C37" s="162" t="s">
        <v>417</v>
      </c>
      <c r="D37" s="10">
        <v>18028976.780000001</v>
      </c>
      <c r="E37" s="163" t="s">
        <v>19</v>
      </c>
      <c r="F37" s="11">
        <f t="shared" si="0"/>
        <v>18028976.780000001</v>
      </c>
    </row>
    <row r="38" spans="1:6" x14ac:dyDescent="0.2">
      <c r="A38" s="9" t="s">
        <v>393</v>
      </c>
      <c r="B38" s="161" t="s">
        <v>22</v>
      </c>
      <c r="C38" s="162" t="s">
        <v>418</v>
      </c>
      <c r="D38" s="10">
        <v>18028976.780000001</v>
      </c>
      <c r="E38" s="163" t="s">
        <v>19</v>
      </c>
      <c r="F38" s="11">
        <f t="shared" si="0"/>
        <v>18028976.780000001</v>
      </c>
    </row>
    <row r="39" spans="1:6" x14ac:dyDescent="0.2">
      <c r="A39" s="9" t="s">
        <v>393</v>
      </c>
      <c r="B39" s="161" t="s">
        <v>22</v>
      </c>
      <c r="C39" s="162" t="s">
        <v>419</v>
      </c>
      <c r="D39" s="10">
        <v>18028976.780000001</v>
      </c>
      <c r="E39" s="163" t="s">
        <v>19</v>
      </c>
      <c r="F39" s="11">
        <f t="shared" si="0"/>
        <v>18028976.780000001</v>
      </c>
    </row>
    <row r="40" spans="1:6" ht="22.5" x14ac:dyDescent="0.2">
      <c r="A40" s="9" t="s">
        <v>91</v>
      </c>
      <c r="B40" s="161" t="s">
        <v>22</v>
      </c>
      <c r="C40" s="162" t="s">
        <v>420</v>
      </c>
      <c r="D40" s="10">
        <v>18028976.780000001</v>
      </c>
      <c r="E40" s="163" t="s">
        <v>19</v>
      </c>
      <c r="F40" s="11">
        <f t="shared" si="0"/>
        <v>18028976.780000001</v>
      </c>
    </row>
    <row r="41" spans="1:6" x14ac:dyDescent="0.2">
      <c r="A41" s="9" t="s">
        <v>873</v>
      </c>
      <c r="B41" s="161" t="s">
        <v>22</v>
      </c>
      <c r="C41" s="162" t="s">
        <v>877</v>
      </c>
      <c r="D41" s="10">
        <v>18028976.780000001</v>
      </c>
      <c r="E41" s="163" t="s">
        <v>19</v>
      </c>
      <c r="F41" s="11">
        <f t="shared" si="0"/>
        <v>18028976.780000001</v>
      </c>
    </row>
    <row r="42" spans="1:6" x14ac:dyDescent="0.2">
      <c r="A42" s="19" t="s">
        <v>421</v>
      </c>
      <c r="B42" s="170" t="s">
        <v>22</v>
      </c>
      <c r="C42" s="149" t="s">
        <v>422</v>
      </c>
      <c r="D42" s="20">
        <v>18028976.780000001</v>
      </c>
      <c r="E42" s="171" t="s">
        <v>19</v>
      </c>
      <c r="F42" s="21">
        <f t="shared" si="0"/>
        <v>18028976.780000001</v>
      </c>
    </row>
    <row r="43" spans="1:6" x14ac:dyDescent="0.2">
      <c r="A43" s="9" t="s">
        <v>98</v>
      </c>
      <c r="B43" s="161" t="s">
        <v>22</v>
      </c>
      <c r="C43" s="162" t="s">
        <v>423</v>
      </c>
      <c r="D43" s="10">
        <v>31825322.02</v>
      </c>
      <c r="E43" s="163">
        <v>22445019.449999999</v>
      </c>
      <c r="F43" s="11">
        <f t="shared" si="0"/>
        <v>9380302.5700000003</v>
      </c>
    </row>
    <row r="44" spans="1:6" ht="22.5" x14ac:dyDescent="0.2">
      <c r="A44" s="9" t="s">
        <v>424</v>
      </c>
      <c r="B44" s="161" t="s">
        <v>22</v>
      </c>
      <c r="C44" s="162" t="s">
        <v>425</v>
      </c>
      <c r="D44" s="10">
        <v>13513246.85</v>
      </c>
      <c r="E44" s="163">
        <v>9983839.0199999996</v>
      </c>
      <c r="F44" s="11">
        <f t="shared" si="0"/>
        <v>3529407.83</v>
      </c>
    </row>
    <row r="45" spans="1:6" x14ac:dyDescent="0.2">
      <c r="A45" s="9" t="s">
        <v>58</v>
      </c>
      <c r="B45" s="161" t="s">
        <v>22</v>
      </c>
      <c r="C45" s="162" t="s">
        <v>426</v>
      </c>
      <c r="D45" s="10">
        <v>13513246.85</v>
      </c>
      <c r="E45" s="163">
        <v>9983839.0199999996</v>
      </c>
      <c r="F45" s="11">
        <f t="shared" si="0"/>
        <v>3529407.83</v>
      </c>
    </row>
    <row r="46" spans="1:6" ht="33.75" x14ac:dyDescent="0.2">
      <c r="A46" s="9" t="s">
        <v>427</v>
      </c>
      <c r="B46" s="161" t="s">
        <v>22</v>
      </c>
      <c r="C46" s="162" t="s">
        <v>428</v>
      </c>
      <c r="D46" s="10">
        <v>13513246.85</v>
      </c>
      <c r="E46" s="163">
        <v>9983839.0199999996</v>
      </c>
      <c r="F46" s="11">
        <f t="shared" si="0"/>
        <v>3529407.83</v>
      </c>
    </row>
    <row r="47" spans="1:6" ht="22.5" x14ac:dyDescent="0.2">
      <c r="A47" s="9" t="s">
        <v>429</v>
      </c>
      <c r="B47" s="161" t="s">
        <v>22</v>
      </c>
      <c r="C47" s="162" t="s">
        <v>430</v>
      </c>
      <c r="D47" s="10">
        <v>13513246.85</v>
      </c>
      <c r="E47" s="163">
        <v>9983839.0199999996</v>
      </c>
      <c r="F47" s="11">
        <f t="shared" si="0"/>
        <v>3529407.83</v>
      </c>
    </row>
    <row r="48" spans="1:6" ht="56.25" x14ac:dyDescent="0.2">
      <c r="A48" s="9" t="s">
        <v>869</v>
      </c>
      <c r="B48" s="161" t="s">
        <v>22</v>
      </c>
      <c r="C48" s="162" t="s">
        <v>878</v>
      </c>
      <c r="D48" s="10">
        <v>13513246.85</v>
      </c>
      <c r="E48" s="163">
        <v>9983839.0199999996</v>
      </c>
      <c r="F48" s="11">
        <f t="shared" si="0"/>
        <v>3529407.83</v>
      </c>
    </row>
    <row r="49" spans="1:6" x14ac:dyDescent="0.2">
      <c r="A49" s="19" t="s">
        <v>431</v>
      </c>
      <c r="B49" s="170" t="s">
        <v>22</v>
      </c>
      <c r="C49" s="149" t="s">
        <v>432</v>
      </c>
      <c r="D49" s="20">
        <v>10379089.75</v>
      </c>
      <c r="E49" s="171">
        <v>7673981.8200000003</v>
      </c>
      <c r="F49" s="21">
        <f t="shared" si="0"/>
        <v>2705107.9299999997</v>
      </c>
    </row>
    <row r="50" spans="1:6" ht="33.75" x14ac:dyDescent="0.2">
      <c r="A50" s="19" t="s">
        <v>433</v>
      </c>
      <c r="B50" s="170" t="s">
        <v>22</v>
      </c>
      <c r="C50" s="149" t="s">
        <v>434</v>
      </c>
      <c r="D50" s="20">
        <v>3134157.1</v>
      </c>
      <c r="E50" s="171">
        <v>2309857.2000000002</v>
      </c>
      <c r="F50" s="21">
        <f t="shared" si="0"/>
        <v>824299.89999999991</v>
      </c>
    </row>
    <row r="51" spans="1:6" ht="33.75" x14ac:dyDescent="0.2">
      <c r="A51" s="9" t="s">
        <v>435</v>
      </c>
      <c r="B51" s="161" t="s">
        <v>22</v>
      </c>
      <c r="C51" s="162" t="s">
        <v>436</v>
      </c>
      <c r="D51" s="10">
        <v>1800000</v>
      </c>
      <c r="E51" s="163">
        <v>815000</v>
      </c>
      <c r="F51" s="11">
        <f t="shared" si="0"/>
        <v>985000</v>
      </c>
    </row>
    <row r="52" spans="1:6" x14ac:dyDescent="0.2">
      <c r="A52" s="9" t="s">
        <v>58</v>
      </c>
      <c r="B52" s="161" t="s">
        <v>22</v>
      </c>
      <c r="C52" s="162" t="s">
        <v>437</v>
      </c>
      <c r="D52" s="10">
        <v>1800000</v>
      </c>
      <c r="E52" s="163">
        <v>815000</v>
      </c>
      <c r="F52" s="11">
        <f t="shared" si="0"/>
        <v>985000</v>
      </c>
    </row>
    <row r="53" spans="1:6" ht="45" x14ac:dyDescent="0.2">
      <c r="A53" s="9" t="s">
        <v>438</v>
      </c>
      <c r="B53" s="161" t="s">
        <v>22</v>
      </c>
      <c r="C53" s="162" t="s">
        <v>439</v>
      </c>
      <c r="D53" s="10">
        <v>1000000</v>
      </c>
      <c r="E53" s="163">
        <v>450000</v>
      </c>
      <c r="F53" s="11">
        <f t="shared" si="0"/>
        <v>550000</v>
      </c>
    </row>
    <row r="54" spans="1:6" ht="67.5" x14ac:dyDescent="0.2">
      <c r="A54" s="9" t="s">
        <v>440</v>
      </c>
      <c r="B54" s="161" t="s">
        <v>22</v>
      </c>
      <c r="C54" s="162" t="s">
        <v>441</v>
      </c>
      <c r="D54" s="10">
        <v>1000000</v>
      </c>
      <c r="E54" s="163">
        <v>450000</v>
      </c>
      <c r="F54" s="11">
        <f t="shared" si="0"/>
        <v>550000</v>
      </c>
    </row>
    <row r="55" spans="1:6" ht="22.5" x14ac:dyDescent="0.2">
      <c r="A55" s="9" t="s">
        <v>871</v>
      </c>
      <c r="B55" s="161" t="s">
        <v>22</v>
      </c>
      <c r="C55" s="162" t="s">
        <v>879</v>
      </c>
      <c r="D55" s="10">
        <v>1000000</v>
      </c>
      <c r="E55" s="163">
        <v>450000</v>
      </c>
      <c r="F55" s="11">
        <f t="shared" si="0"/>
        <v>550000</v>
      </c>
    </row>
    <row r="56" spans="1:6" x14ac:dyDescent="0.2">
      <c r="A56" s="19" t="s">
        <v>403</v>
      </c>
      <c r="B56" s="170" t="s">
        <v>22</v>
      </c>
      <c r="C56" s="149" t="s">
        <v>442</v>
      </c>
      <c r="D56" s="20">
        <v>800000</v>
      </c>
      <c r="E56" s="171">
        <v>450000</v>
      </c>
      <c r="F56" s="21">
        <f t="shared" si="0"/>
        <v>350000</v>
      </c>
    </row>
    <row r="57" spans="1:6" x14ac:dyDescent="0.2">
      <c r="A57" s="19" t="s">
        <v>403</v>
      </c>
      <c r="B57" s="170" t="s">
        <v>22</v>
      </c>
      <c r="C57" s="149" t="s">
        <v>443</v>
      </c>
      <c r="D57" s="20">
        <v>200000</v>
      </c>
      <c r="E57" s="171" t="s">
        <v>19</v>
      </c>
      <c r="F57" s="21">
        <f t="shared" si="0"/>
        <v>200000</v>
      </c>
    </row>
    <row r="58" spans="1:6" ht="45" x14ac:dyDescent="0.2">
      <c r="A58" s="9" t="s">
        <v>54</v>
      </c>
      <c r="B58" s="161" t="s">
        <v>22</v>
      </c>
      <c r="C58" s="162" t="s">
        <v>444</v>
      </c>
      <c r="D58" s="10">
        <v>800000</v>
      </c>
      <c r="E58" s="163">
        <v>365000</v>
      </c>
      <c r="F58" s="11">
        <f t="shared" si="0"/>
        <v>435000</v>
      </c>
    </row>
    <row r="59" spans="1:6" ht="22.5" x14ac:dyDescent="0.2">
      <c r="A59" s="9" t="s">
        <v>445</v>
      </c>
      <c r="B59" s="161" t="s">
        <v>22</v>
      </c>
      <c r="C59" s="162" t="s">
        <v>446</v>
      </c>
      <c r="D59" s="10">
        <v>800000</v>
      </c>
      <c r="E59" s="163">
        <v>365000</v>
      </c>
      <c r="F59" s="11">
        <f t="shared" si="0"/>
        <v>435000</v>
      </c>
    </row>
    <row r="60" spans="1:6" ht="22.5" x14ac:dyDescent="0.2">
      <c r="A60" s="9" t="s">
        <v>880</v>
      </c>
      <c r="B60" s="161" t="s">
        <v>22</v>
      </c>
      <c r="C60" s="162" t="s">
        <v>881</v>
      </c>
      <c r="D60" s="10">
        <v>800000</v>
      </c>
      <c r="E60" s="163">
        <v>365000</v>
      </c>
      <c r="F60" s="11">
        <f t="shared" si="0"/>
        <v>435000</v>
      </c>
    </row>
    <row r="61" spans="1:6" ht="22.5" x14ac:dyDescent="0.2">
      <c r="A61" s="19" t="s">
        <v>447</v>
      </c>
      <c r="B61" s="170" t="s">
        <v>22</v>
      </c>
      <c r="C61" s="149" t="s">
        <v>448</v>
      </c>
      <c r="D61" s="20">
        <v>800000</v>
      </c>
      <c r="E61" s="171">
        <v>365000</v>
      </c>
      <c r="F61" s="21">
        <f t="shared" si="0"/>
        <v>435000</v>
      </c>
    </row>
    <row r="62" spans="1:6" x14ac:dyDescent="0.2">
      <c r="A62" s="9" t="s">
        <v>416</v>
      </c>
      <c r="B62" s="161" t="s">
        <v>22</v>
      </c>
      <c r="C62" s="162" t="s">
        <v>449</v>
      </c>
      <c r="D62" s="10">
        <v>16512075.17</v>
      </c>
      <c r="E62" s="163">
        <v>11646180.43</v>
      </c>
      <c r="F62" s="11">
        <f t="shared" si="0"/>
        <v>4865894.74</v>
      </c>
    </row>
    <row r="63" spans="1:6" x14ac:dyDescent="0.2">
      <c r="A63" s="9" t="s">
        <v>393</v>
      </c>
      <c r="B63" s="161" t="s">
        <v>22</v>
      </c>
      <c r="C63" s="162" t="s">
        <v>450</v>
      </c>
      <c r="D63" s="10">
        <v>16512075.17</v>
      </c>
      <c r="E63" s="163">
        <v>11646180.43</v>
      </c>
      <c r="F63" s="11">
        <f t="shared" si="0"/>
        <v>4865894.74</v>
      </c>
    </row>
    <row r="64" spans="1:6" x14ac:dyDescent="0.2">
      <c r="A64" s="9" t="s">
        <v>393</v>
      </c>
      <c r="B64" s="161" t="s">
        <v>22</v>
      </c>
      <c r="C64" s="162" t="s">
        <v>451</v>
      </c>
      <c r="D64" s="10">
        <v>16512075.17</v>
      </c>
      <c r="E64" s="163">
        <v>11646180.43</v>
      </c>
      <c r="F64" s="11">
        <f t="shared" si="0"/>
        <v>4865894.74</v>
      </c>
    </row>
    <row r="65" spans="1:6" ht="22.5" x14ac:dyDescent="0.2">
      <c r="A65" s="9" t="s">
        <v>452</v>
      </c>
      <c r="B65" s="161" t="s">
        <v>22</v>
      </c>
      <c r="C65" s="162" t="s">
        <v>453</v>
      </c>
      <c r="D65" s="10">
        <v>11903000</v>
      </c>
      <c r="E65" s="163">
        <v>8798605.7699999996</v>
      </c>
      <c r="F65" s="11">
        <f t="shared" si="0"/>
        <v>3104394.2300000004</v>
      </c>
    </row>
    <row r="66" spans="1:6" ht="56.25" x14ac:dyDescent="0.2">
      <c r="A66" s="9" t="s">
        <v>869</v>
      </c>
      <c r="B66" s="161" t="s">
        <v>22</v>
      </c>
      <c r="C66" s="162" t="s">
        <v>882</v>
      </c>
      <c r="D66" s="10">
        <v>10748000</v>
      </c>
      <c r="E66" s="163">
        <v>8179801.25</v>
      </c>
      <c r="F66" s="11">
        <f t="shared" si="0"/>
        <v>2568198.75</v>
      </c>
    </row>
    <row r="67" spans="1:6" x14ac:dyDescent="0.2">
      <c r="A67" s="19" t="s">
        <v>431</v>
      </c>
      <c r="B67" s="170" t="s">
        <v>22</v>
      </c>
      <c r="C67" s="149" t="s">
        <v>454</v>
      </c>
      <c r="D67" s="20">
        <v>8255000</v>
      </c>
      <c r="E67" s="171">
        <v>6287554.0899999999</v>
      </c>
      <c r="F67" s="21">
        <f t="shared" si="0"/>
        <v>1967445.9100000001</v>
      </c>
    </row>
    <row r="68" spans="1:6" ht="33.75" x14ac:dyDescent="0.2">
      <c r="A68" s="19" t="s">
        <v>433</v>
      </c>
      <c r="B68" s="170" t="s">
        <v>22</v>
      </c>
      <c r="C68" s="149" t="s">
        <v>455</v>
      </c>
      <c r="D68" s="20">
        <v>2493000</v>
      </c>
      <c r="E68" s="171">
        <v>1892247.16</v>
      </c>
      <c r="F68" s="21">
        <f t="shared" si="0"/>
        <v>600752.84000000008</v>
      </c>
    </row>
    <row r="69" spans="1:6" ht="22.5" x14ac:dyDescent="0.2">
      <c r="A69" s="9" t="s">
        <v>871</v>
      </c>
      <c r="B69" s="161" t="s">
        <v>22</v>
      </c>
      <c r="C69" s="162" t="s">
        <v>883</v>
      </c>
      <c r="D69" s="10">
        <v>1152000</v>
      </c>
      <c r="E69" s="163">
        <v>617688.25</v>
      </c>
      <c r="F69" s="11">
        <f t="shared" si="0"/>
        <v>534311.75</v>
      </c>
    </row>
    <row r="70" spans="1:6" x14ac:dyDescent="0.2">
      <c r="A70" s="19" t="s">
        <v>403</v>
      </c>
      <c r="B70" s="170" t="s">
        <v>22</v>
      </c>
      <c r="C70" s="149" t="s">
        <v>456</v>
      </c>
      <c r="D70" s="20">
        <v>860000</v>
      </c>
      <c r="E70" s="171">
        <v>506102.47</v>
      </c>
      <c r="F70" s="21">
        <f t="shared" si="0"/>
        <v>353897.53</v>
      </c>
    </row>
    <row r="71" spans="1:6" x14ac:dyDescent="0.2">
      <c r="A71" s="19" t="s">
        <v>457</v>
      </c>
      <c r="B71" s="170" t="s">
        <v>22</v>
      </c>
      <c r="C71" s="149" t="s">
        <v>458</v>
      </c>
      <c r="D71" s="20">
        <v>292000</v>
      </c>
      <c r="E71" s="171">
        <v>111585.78</v>
      </c>
      <c r="F71" s="21">
        <f t="shared" si="0"/>
        <v>180414.22</v>
      </c>
    </row>
    <row r="72" spans="1:6" x14ac:dyDescent="0.2">
      <c r="A72" s="9" t="s">
        <v>873</v>
      </c>
      <c r="B72" s="161" t="s">
        <v>22</v>
      </c>
      <c r="C72" s="162" t="s">
        <v>884</v>
      </c>
      <c r="D72" s="10">
        <v>3000</v>
      </c>
      <c r="E72" s="163">
        <v>1116.27</v>
      </c>
      <c r="F72" s="11">
        <f t="shared" si="0"/>
        <v>1883.73</v>
      </c>
    </row>
    <row r="73" spans="1:6" ht="22.5" x14ac:dyDescent="0.2">
      <c r="A73" s="19" t="s">
        <v>459</v>
      </c>
      <c r="B73" s="170" t="s">
        <v>22</v>
      </c>
      <c r="C73" s="149" t="s">
        <v>460</v>
      </c>
      <c r="D73" s="20">
        <v>1450</v>
      </c>
      <c r="E73" s="171" t="s">
        <v>19</v>
      </c>
      <c r="F73" s="21">
        <f t="shared" si="0"/>
        <v>1450</v>
      </c>
    </row>
    <row r="74" spans="1:6" x14ac:dyDescent="0.2">
      <c r="A74" s="19" t="s">
        <v>405</v>
      </c>
      <c r="B74" s="170" t="s">
        <v>22</v>
      </c>
      <c r="C74" s="149" t="s">
        <v>461</v>
      </c>
      <c r="D74" s="20">
        <v>1550</v>
      </c>
      <c r="E74" s="171">
        <v>1116.27</v>
      </c>
      <c r="F74" s="21">
        <f t="shared" si="0"/>
        <v>433.73</v>
      </c>
    </row>
    <row r="75" spans="1:6" ht="33.75" x14ac:dyDescent="0.2">
      <c r="A75" s="9" t="s">
        <v>462</v>
      </c>
      <c r="B75" s="161" t="s">
        <v>22</v>
      </c>
      <c r="C75" s="162" t="s">
        <v>463</v>
      </c>
      <c r="D75" s="10">
        <v>40000</v>
      </c>
      <c r="E75" s="163" t="s">
        <v>19</v>
      </c>
      <c r="F75" s="11">
        <f t="shared" si="0"/>
        <v>40000</v>
      </c>
    </row>
    <row r="76" spans="1:6" ht="22.5" x14ac:dyDescent="0.2">
      <c r="A76" s="9" t="s">
        <v>885</v>
      </c>
      <c r="B76" s="161" t="s">
        <v>22</v>
      </c>
      <c r="C76" s="162" t="s">
        <v>886</v>
      </c>
      <c r="D76" s="10">
        <v>40000</v>
      </c>
      <c r="E76" s="163" t="s">
        <v>19</v>
      </c>
      <c r="F76" s="11">
        <f t="shared" si="0"/>
        <v>40000</v>
      </c>
    </row>
    <row r="77" spans="1:6" ht="22.5" x14ac:dyDescent="0.2">
      <c r="A77" s="19" t="s">
        <v>464</v>
      </c>
      <c r="B77" s="170" t="s">
        <v>22</v>
      </c>
      <c r="C77" s="149" t="s">
        <v>465</v>
      </c>
      <c r="D77" s="20">
        <v>40000</v>
      </c>
      <c r="E77" s="171" t="s">
        <v>19</v>
      </c>
      <c r="F77" s="21">
        <f t="shared" si="0"/>
        <v>40000</v>
      </c>
    </row>
    <row r="78" spans="1:6" ht="22.5" x14ac:dyDescent="0.2">
      <c r="A78" s="9" t="s">
        <v>466</v>
      </c>
      <c r="B78" s="161" t="s">
        <v>22</v>
      </c>
      <c r="C78" s="162" t="s">
        <v>467</v>
      </c>
      <c r="D78" s="10">
        <v>677900</v>
      </c>
      <c r="E78" s="163">
        <v>234600</v>
      </c>
      <c r="F78" s="11">
        <f t="shared" si="0"/>
        <v>443300</v>
      </c>
    </row>
    <row r="79" spans="1:6" ht="22.5" x14ac:dyDescent="0.2">
      <c r="A79" s="9" t="s">
        <v>885</v>
      </c>
      <c r="B79" s="161" t="s">
        <v>22</v>
      </c>
      <c r="C79" s="162" t="s">
        <v>887</v>
      </c>
      <c r="D79" s="10">
        <v>677900</v>
      </c>
      <c r="E79" s="163">
        <v>234600</v>
      </c>
      <c r="F79" s="11">
        <f t="shared" ref="F79:F142" si="1">IF(OR(D79="-",IF(E79="-",0,E79)&gt;=IF(D79="-",0,D79)),"-",IF(D79="-",0,D79)-IF(E79="-",0,E79))</f>
        <v>443300</v>
      </c>
    </row>
    <row r="80" spans="1:6" ht="22.5" x14ac:dyDescent="0.2">
      <c r="A80" s="19" t="s">
        <v>464</v>
      </c>
      <c r="B80" s="170" t="s">
        <v>22</v>
      </c>
      <c r="C80" s="149" t="s">
        <v>468</v>
      </c>
      <c r="D80" s="20">
        <v>677900</v>
      </c>
      <c r="E80" s="171">
        <v>234600</v>
      </c>
      <c r="F80" s="21">
        <f t="shared" si="1"/>
        <v>443300</v>
      </c>
    </row>
    <row r="81" spans="1:6" ht="33.75" x14ac:dyDescent="0.2">
      <c r="A81" s="9" t="s">
        <v>469</v>
      </c>
      <c r="B81" s="161" t="s">
        <v>22</v>
      </c>
      <c r="C81" s="162" t="s">
        <v>470</v>
      </c>
      <c r="D81" s="10">
        <v>316500</v>
      </c>
      <c r="E81" s="163">
        <v>55374.5</v>
      </c>
      <c r="F81" s="11">
        <f t="shared" si="1"/>
        <v>261125.5</v>
      </c>
    </row>
    <row r="82" spans="1:6" ht="22.5" x14ac:dyDescent="0.2">
      <c r="A82" s="9" t="s">
        <v>871</v>
      </c>
      <c r="B82" s="161" t="s">
        <v>22</v>
      </c>
      <c r="C82" s="162" t="s">
        <v>888</v>
      </c>
      <c r="D82" s="10">
        <v>316500</v>
      </c>
      <c r="E82" s="163">
        <v>55374.5</v>
      </c>
      <c r="F82" s="11">
        <f t="shared" si="1"/>
        <v>261125.5</v>
      </c>
    </row>
    <row r="83" spans="1:6" x14ac:dyDescent="0.2">
      <c r="A83" s="19" t="s">
        <v>403</v>
      </c>
      <c r="B83" s="170" t="s">
        <v>22</v>
      </c>
      <c r="C83" s="149" t="s">
        <v>471</v>
      </c>
      <c r="D83" s="20">
        <v>316500</v>
      </c>
      <c r="E83" s="171">
        <v>55374.5</v>
      </c>
      <c r="F83" s="21">
        <f t="shared" si="1"/>
        <v>261125.5</v>
      </c>
    </row>
    <row r="84" spans="1:6" ht="22.5" x14ac:dyDescent="0.2">
      <c r="A84" s="9" t="s">
        <v>472</v>
      </c>
      <c r="B84" s="161" t="s">
        <v>22</v>
      </c>
      <c r="C84" s="162" t="s">
        <v>473</v>
      </c>
      <c r="D84" s="10">
        <v>1094475.7</v>
      </c>
      <c r="E84" s="163">
        <v>713867.1</v>
      </c>
      <c r="F84" s="11">
        <f t="shared" si="1"/>
        <v>380608.6</v>
      </c>
    </row>
    <row r="85" spans="1:6" ht="22.5" x14ac:dyDescent="0.2">
      <c r="A85" s="9" t="s">
        <v>871</v>
      </c>
      <c r="B85" s="161" t="s">
        <v>22</v>
      </c>
      <c r="C85" s="162" t="s">
        <v>889</v>
      </c>
      <c r="D85" s="10">
        <v>330000</v>
      </c>
      <c r="E85" s="163">
        <v>150000</v>
      </c>
      <c r="F85" s="11">
        <f t="shared" si="1"/>
        <v>180000</v>
      </c>
    </row>
    <row r="86" spans="1:6" x14ac:dyDescent="0.2">
      <c r="A86" s="19" t="s">
        <v>403</v>
      </c>
      <c r="B86" s="170" t="s">
        <v>22</v>
      </c>
      <c r="C86" s="149" t="s">
        <v>474</v>
      </c>
      <c r="D86" s="20">
        <v>330000</v>
      </c>
      <c r="E86" s="171">
        <v>150000</v>
      </c>
      <c r="F86" s="21">
        <f t="shared" si="1"/>
        <v>180000</v>
      </c>
    </row>
    <row r="87" spans="1:6" x14ac:dyDescent="0.2">
      <c r="A87" s="9" t="s">
        <v>873</v>
      </c>
      <c r="B87" s="161" t="s">
        <v>22</v>
      </c>
      <c r="C87" s="162" t="s">
        <v>890</v>
      </c>
      <c r="D87" s="10">
        <v>764475.7</v>
      </c>
      <c r="E87" s="163">
        <v>563867.1</v>
      </c>
      <c r="F87" s="11">
        <f t="shared" si="1"/>
        <v>200608.59999999998</v>
      </c>
    </row>
    <row r="88" spans="1:6" ht="22.5" x14ac:dyDescent="0.2">
      <c r="A88" s="19" t="s">
        <v>891</v>
      </c>
      <c r="B88" s="170" t="s">
        <v>22</v>
      </c>
      <c r="C88" s="149" t="s">
        <v>892</v>
      </c>
      <c r="D88" s="20">
        <v>380475.7</v>
      </c>
      <c r="E88" s="171">
        <v>336475.7</v>
      </c>
      <c r="F88" s="21">
        <f t="shared" si="1"/>
        <v>44000</v>
      </c>
    </row>
    <row r="89" spans="1:6" x14ac:dyDescent="0.2">
      <c r="A89" s="19" t="s">
        <v>405</v>
      </c>
      <c r="B89" s="170" t="s">
        <v>22</v>
      </c>
      <c r="C89" s="149" t="s">
        <v>475</v>
      </c>
      <c r="D89" s="20">
        <v>384000</v>
      </c>
      <c r="E89" s="171">
        <v>227391.4</v>
      </c>
      <c r="F89" s="21">
        <f t="shared" si="1"/>
        <v>156608.6</v>
      </c>
    </row>
    <row r="90" spans="1:6" x14ac:dyDescent="0.2">
      <c r="A90" s="9" t="s">
        <v>476</v>
      </c>
      <c r="B90" s="161" t="s">
        <v>22</v>
      </c>
      <c r="C90" s="162" t="s">
        <v>477</v>
      </c>
      <c r="D90" s="10">
        <v>2480199.4700000002</v>
      </c>
      <c r="E90" s="163">
        <v>1843733.06</v>
      </c>
      <c r="F90" s="11">
        <f t="shared" si="1"/>
        <v>636466.41000000015</v>
      </c>
    </row>
    <row r="91" spans="1:6" ht="22.5" x14ac:dyDescent="0.2">
      <c r="A91" s="9" t="s">
        <v>871</v>
      </c>
      <c r="B91" s="161" t="s">
        <v>22</v>
      </c>
      <c r="C91" s="162" t="s">
        <v>893</v>
      </c>
      <c r="D91" s="10">
        <v>1246000</v>
      </c>
      <c r="E91" s="163">
        <v>747693.82</v>
      </c>
      <c r="F91" s="11">
        <f t="shared" si="1"/>
        <v>498306.18000000005</v>
      </c>
    </row>
    <row r="92" spans="1:6" x14ac:dyDescent="0.2">
      <c r="A92" s="19" t="s">
        <v>403</v>
      </c>
      <c r="B92" s="170" t="s">
        <v>22</v>
      </c>
      <c r="C92" s="149" t="s">
        <v>478</v>
      </c>
      <c r="D92" s="20">
        <v>1141000</v>
      </c>
      <c r="E92" s="171">
        <v>682178.4</v>
      </c>
      <c r="F92" s="21">
        <f t="shared" si="1"/>
        <v>458821.6</v>
      </c>
    </row>
    <row r="93" spans="1:6" x14ac:dyDescent="0.2">
      <c r="A93" s="19" t="s">
        <v>457</v>
      </c>
      <c r="B93" s="170" t="s">
        <v>22</v>
      </c>
      <c r="C93" s="149" t="s">
        <v>479</v>
      </c>
      <c r="D93" s="20">
        <v>105000</v>
      </c>
      <c r="E93" s="171">
        <v>65515.42</v>
      </c>
      <c r="F93" s="21">
        <f t="shared" si="1"/>
        <v>39484.58</v>
      </c>
    </row>
    <row r="94" spans="1:6" ht="22.5" x14ac:dyDescent="0.2">
      <c r="A94" s="9" t="s">
        <v>880</v>
      </c>
      <c r="B94" s="161" t="s">
        <v>22</v>
      </c>
      <c r="C94" s="162" t="s">
        <v>894</v>
      </c>
      <c r="D94" s="10">
        <v>1234199.47</v>
      </c>
      <c r="E94" s="163">
        <v>1096039.24</v>
      </c>
      <c r="F94" s="11">
        <f t="shared" si="1"/>
        <v>138160.22999999998</v>
      </c>
    </row>
    <row r="95" spans="1:6" x14ac:dyDescent="0.2">
      <c r="A95" s="19" t="s">
        <v>480</v>
      </c>
      <c r="B95" s="170" t="s">
        <v>22</v>
      </c>
      <c r="C95" s="149" t="s">
        <v>481</v>
      </c>
      <c r="D95" s="20">
        <v>1234199.47</v>
      </c>
      <c r="E95" s="171">
        <v>1096039.24</v>
      </c>
      <c r="F95" s="21">
        <f t="shared" si="1"/>
        <v>138160.22999999998</v>
      </c>
    </row>
    <row r="96" spans="1:6" ht="22.5" x14ac:dyDescent="0.2">
      <c r="A96" s="9" t="s">
        <v>482</v>
      </c>
      <c r="B96" s="161" t="s">
        <v>22</v>
      </c>
      <c r="C96" s="162" t="s">
        <v>483</v>
      </c>
      <c r="D96" s="10">
        <v>6107300</v>
      </c>
      <c r="E96" s="163">
        <v>3218844.77</v>
      </c>
      <c r="F96" s="11">
        <f t="shared" si="1"/>
        <v>2888455.23</v>
      </c>
    </row>
    <row r="97" spans="1:6" x14ac:dyDescent="0.2">
      <c r="A97" s="9" t="s">
        <v>484</v>
      </c>
      <c r="B97" s="161" t="s">
        <v>22</v>
      </c>
      <c r="C97" s="162" t="s">
        <v>485</v>
      </c>
      <c r="D97" s="10">
        <v>987000</v>
      </c>
      <c r="E97" s="163" t="s">
        <v>19</v>
      </c>
      <c r="F97" s="11">
        <f t="shared" si="1"/>
        <v>987000</v>
      </c>
    </row>
    <row r="98" spans="1:6" ht="22.5" x14ac:dyDescent="0.2">
      <c r="A98" s="9" t="s">
        <v>486</v>
      </c>
      <c r="B98" s="161" t="s">
        <v>22</v>
      </c>
      <c r="C98" s="162" t="s">
        <v>487</v>
      </c>
      <c r="D98" s="10">
        <v>987000</v>
      </c>
      <c r="E98" s="163" t="s">
        <v>19</v>
      </c>
      <c r="F98" s="11">
        <f t="shared" si="1"/>
        <v>987000</v>
      </c>
    </row>
    <row r="99" spans="1:6" x14ac:dyDescent="0.2">
      <c r="A99" s="9" t="s">
        <v>58</v>
      </c>
      <c r="B99" s="161" t="s">
        <v>22</v>
      </c>
      <c r="C99" s="162" t="s">
        <v>488</v>
      </c>
      <c r="D99" s="10">
        <v>987000</v>
      </c>
      <c r="E99" s="163" t="s">
        <v>19</v>
      </c>
      <c r="F99" s="11">
        <f t="shared" si="1"/>
        <v>987000</v>
      </c>
    </row>
    <row r="100" spans="1:6" ht="22.5" x14ac:dyDescent="0.2">
      <c r="A100" s="9" t="s">
        <v>489</v>
      </c>
      <c r="B100" s="161" t="s">
        <v>22</v>
      </c>
      <c r="C100" s="162" t="s">
        <v>490</v>
      </c>
      <c r="D100" s="10">
        <v>987000</v>
      </c>
      <c r="E100" s="163" t="s">
        <v>19</v>
      </c>
      <c r="F100" s="11">
        <f t="shared" si="1"/>
        <v>987000</v>
      </c>
    </row>
    <row r="101" spans="1:6" x14ac:dyDescent="0.2">
      <c r="A101" s="9" t="s">
        <v>491</v>
      </c>
      <c r="B101" s="161" t="s">
        <v>22</v>
      </c>
      <c r="C101" s="162" t="s">
        <v>492</v>
      </c>
      <c r="D101" s="10">
        <v>30000</v>
      </c>
      <c r="E101" s="163" t="s">
        <v>19</v>
      </c>
      <c r="F101" s="11">
        <f t="shared" si="1"/>
        <v>30000</v>
      </c>
    </row>
    <row r="102" spans="1:6" ht="22.5" x14ac:dyDescent="0.2">
      <c r="A102" s="9" t="s">
        <v>871</v>
      </c>
      <c r="B102" s="161" t="s">
        <v>22</v>
      </c>
      <c r="C102" s="162" t="s">
        <v>895</v>
      </c>
      <c r="D102" s="10">
        <v>30000</v>
      </c>
      <c r="E102" s="163" t="s">
        <v>19</v>
      </c>
      <c r="F102" s="11">
        <f t="shared" si="1"/>
        <v>30000</v>
      </c>
    </row>
    <row r="103" spans="1:6" x14ac:dyDescent="0.2">
      <c r="A103" s="19" t="s">
        <v>403</v>
      </c>
      <c r="B103" s="170" t="s">
        <v>22</v>
      </c>
      <c r="C103" s="149" t="s">
        <v>493</v>
      </c>
      <c r="D103" s="20">
        <v>30000</v>
      </c>
      <c r="E103" s="171" t="s">
        <v>19</v>
      </c>
      <c r="F103" s="21">
        <f t="shared" si="1"/>
        <v>30000</v>
      </c>
    </row>
    <row r="104" spans="1:6" ht="22.5" x14ac:dyDescent="0.2">
      <c r="A104" s="9" t="s">
        <v>896</v>
      </c>
      <c r="B104" s="161" t="s">
        <v>22</v>
      </c>
      <c r="C104" s="162" t="s">
        <v>897</v>
      </c>
      <c r="D104" s="10">
        <v>957000</v>
      </c>
      <c r="E104" s="163" t="s">
        <v>19</v>
      </c>
      <c r="F104" s="11">
        <f t="shared" si="1"/>
        <v>957000</v>
      </c>
    </row>
    <row r="105" spans="1:6" ht="22.5" x14ac:dyDescent="0.2">
      <c r="A105" s="9" t="s">
        <v>880</v>
      </c>
      <c r="B105" s="161" t="s">
        <v>22</v>
      </c>
      <c r="C105" s="162" t="s">
        <v>898</v>
      </c>
      <c r="D105" s="10">
        <v>957000</v>
      </c>
      <c r="E105" s="163" t="s">
        <v>19</v>
      </c>
      <c r="F105" s="11">
        <f t="shared" si="1"/>
        <v>957000</v>
      </c>
    </row>
    <row r="106" spans="1:6" x14ac:dyDescent="0.2">
      <c r="A106" s="19" t="s">
        <v>480</v>
      </c>
      <c r="B106" s="170" t="s">
        <v>22</v>
      </c>
      <c r="C106" s="149" t="s">
        <v>899</v>
      </c>
      <c r="D106" s="20">
        <v>957000</v>
      </c>
      <c r="E106" s="171" t="s">
        <v>19</v>
      </c>
      <c r="F106" s="21">
        <f t="shared" si="1"/>
        <v>957000</v>
      </c>
    </row>
    <row r="107" spans="1:6" ht="33.75" x14ac:dyDescent="0.2">
      <c r="A107" s="9" t="s">
        <v>494</v>
      </c>
      <c r="B107" s="161" t="s">
        <v>22</v>
      </c>
      <c r="C107" s="162" t="s">
        <v>495</v>
      </c>
      <c r="D107" s="10">
        <v>1292400</v>
      </c>
      <c r="E107" s="163">
        <v>969194.88</v>
      </c>
      <c r="F107" s="11">
        <f t="shared" si="1"/>
        <v>323205.12</v>
      </c>
    </row>
    <row r="108" spans="1:6" ht="22.5" x14ac:dyDescent="0.2">
      <c r="A108" s="9" t="s">
        <v>486</v>
      </c>
      <c r="B108" s="161" t="s">
        <v>22</v>
      </c>
      <c r="C108" s="162" t="s">
        <v>496</v>
      </c>
      <c r="D108" s="10">
        <v>1292400</v>
      </c>
      <c r="E108" s="163">
        <v>969194.88</v>
      </c>
      <c r="F108" s="11">
        <f t="shared" si="1"/>
        <v>323205.12</v>
      </c>
    </row>
    <row r="109" spans="1:6" x14ac:dyDescent="0.2">
      <c r="A109" s="9" t="s">
        <v>58</v>
      </c>
      <c r="B109" s="161" t="s">
        <v>22</v>
      </c>
      <c r="C109" s="162" t="s">
        <v>497</v>
      </c>
      <c r="D109" s="10">
        <v>1292400</v>
      </c>
      <c r="E109" s="163">
        <v>969194.88</v>
      </c>
      <c r="F109" s="11">
        <f t="shared" si="1"/>
        <v>323205.12</v>
      </c>
    </row>
    <row r="110" spans="1:6" ht="33.75" x14ac:dyDescent="0.2">
      <c r="A110" s="9" t="s">
        <v>498</v>
      </c>
      <c r="B110" s="161" t="s">
        <v>22</v>
      </c>
      <c r="C110" s="162" t="s">
        <v>499</v>
      </c>
      <c r="D110" s="10">
        <v>270000</v>
      </c>
      <c r="E110" s="163">
        <v>220400</v>
      </c>
      <c r="F110" s="11">
        <f t="shared" si="1"/>
        <v>49600</v>
      </c>
    </row>
    <row r="111" spans="1:6" ht="33.75" x14ac:dyDescent="0.2">
      <c r="A111" s="9" t="s">
        <v>500</v>
      </c>
      <c r="B111" s="161" t="s">
        <v>22</v>
      </c>
      <c r="C111" s="162" t="s">
        <v>501</v>
      </c>
      <c r="D111" s="10">
        <v>35000</v>
      </c>
      <c r="E111" s="163" t="s">
        <v>19</v>
      </c>
      <c r="F111" s="11">
        <f t="shared" si="1"/>
        <v>35000</v>
      </c>
    </row>
    <row r="112" spans="1:6" ht="22.5" x14ac:dyDescent="0.2">
      <c r="A112" s="9" t="s">
        <v>871</v>
      </c>
      <c r="B112" s="161" t="s">
        <v>22</v>
      </c>
      <c r="C112" s="162" t="s">
        <v>900</v>
      </c>
      <c r="D112" s="10">
        <v>35000</v>
      </c>
      <c r="E112" s="163" t="s">
        <v>19</v>
      </c>
      <c r="F112" s="11">
        <f t="shared" si="1"/>
        <v>35000</v>
      </c>
    </row>
    <row r="113" spans="1:6" x14ac:dyDescent="0.2">
      <c r="A113" s="19" t="s">
        <v>403</v>
      </c>
      <c r="B113" s="170" t="s">
        <v>22</v>
      </c>
      <c r="C113" s="149" t="s">
        <v>502</v>
      </c>
      <c r="D113" s="20">
        <v>35000</v>
      </c>
      <c r="E113" s="171" t="s">
        <v>19</v>
      </c>
      <c r="F113" s="21">
        <f t="shared" si="1"/>
        <v>35000</v>
      </c>
    </row>
    <row r="114" spans="1:6" ht="56.25" x14ac:dyDescent="0.2">
      <c r="A114" s="9" t="s">
        <v>503</v>
      </c>
      <c r="B114" s="161" t="s">
        <v>22</v>
      </c>
      <c r="C114" s="162" t="s">
        <v>504</v>
      </c>
      <c r="D114" s="10">
        <v>235000</v>
      </c>
      <c r="E114" s="163">
        <v>220400</v>
      </c>
      <c r="F114" s="11">
        <f t="shared" si="1"/>
        <v>14600</v>
      </c>
    </row>
    <row r="115" spans="1:6" ht="22.5" x14ac:dyDescent="0.2">
      <c r="A115" s="9" t="s">
        <v>871</v>
      </c>
      <c r="B115" s="161" t="s">
        <v>22</v>
      </c>
      <c r="C115" s="162" t="s">
        <v>901</v>
      </c>
      <c r="D115" s="10">
        <v>235000</v>
      </c>
      <c r="E115" s="163">
        <v>220400</v>
      </c>
      <c r="F115" s="11">
        <f t="shared" si="1"/>
        <v>14600</v>
      </c>
    </row>
    <row r="116" spans="1:6" x14ac:dyDescent="0.2">
      <c r="A116" s="19" t="s">
        <v>403</v>
      </c>
      <c r="B116" s="170" t="s">
        <v>22</v>
      </c>
      <c r="C116" s="149" t="s">
        <v>505</v>
      </c>
      <c r="D116" s="20">
        <v>235000</v>
      </c>
      <c r="E116" s="171">
        <v>220400</v>
      </c>
      <c r="F116" s="21">
        <f t="shared" si="1"/>
        <v>14600</v>
      </c>
    </row>
    <row r="117" spans="1:6" ht="22.5" x14ac:dyDescent="0.2">
      <c r="A117" s="9" t="s">
        <v>506</v>
      </c>
      <c r="B117" s="161" t="s">
        <v>22</v>
      </c>
      <c r="C117" s="162" t="s">
        <v>507</v>
      </c>
      <c r="D117" s="10">
        <v>1022400</v>
      </c>
      <c r="E117" s="163">
        <v>748794.88</v>
      </c>
      <c r="F117" s="11">
        <f t="shared" si="1"/>
        <v>273605.12</v>
      </c>
    </row>
    <row r="118" spans="1:6" ht="22.5" x14ac:dyDescent="0.2">
      <c r="A118" s="9" t="s">
        <v>508</v>
      </c>
      <c r="B118" s="161" t="s">
        <v>22</v>
      </c>
      <c r="C118" s="162" t="s">
        <v>509</v>
      </c>
      <c r="D118" s="10">
        <v>1022400</v>
      </c>
      <c r="E118" s="163">
        <v>748794.88</v>
      </c>
      <c r="F118" s="11">
        <f t="shared" si="1"/>
        <v>273605.12</v>
      </c>
    </row>
    <row r="119" spans="1:6" ht="22.5" x14ac:dyDescent="0.2">
      <c r="A119" s="9" t="s">
        <v>871</v>
      </c>
      <c r="B119" s="161" t="s">
        <v>22</v>
      </c>
      <c r="C119" s="162" t="s">
        <v>902</v>
      </c>
      <c r="D119" s="10">
        <v>1022400</v>
      </c>
      <c r="E119" s="163">
        <v>748794.88</v>
      </c>
      <c r="F119" s="11">
        <f t="shared" si="1"/>
        <v>273605.12</v>
      </c>
    </row>
    <row r="120" spans="1:6" x14ac:dyDescent="0.2">
      <c r="A120" s="19" t="s">
        <v>403</v>
      </c>
      <c r="B120" s="170" t="s">
        <v>22</v>
      </c>
      <c r="C120" s="149" t="s">
        <v>510</v>
      </c>
      <c r="D120" s="20">
        <v>1022400</v>
      </c>
      <c r="E120" s="171">
        <v>748794.88</v>
      </c>
      <c r="F120" s="21">
        <f t="shared" si="1"/>
        <v>273605.12</v>
      </c>
    </row>
    <row r="121" spans="1:6" ht="22.5" x14ac:dyDescent="0.2">
      <c r="A121" s="9" t="s">
        <v>511</v>
      </c>
      <c r="B121" s="161" t="s">
        <v>22</v>
      </c>
      <c r="C121" s="162" t="s">
        <v>512</v>
      </c>
      <c r="D121" s="10">
        <v>3827900</v>
      </c>
      <c r="E121" s="163">
        <v>2249649.89</v>
      </c>
      <c r="F121" s="11">
        <f t="shared" si="1"/>
        <v>1578250.1099999999</v>
      </c>
    </row>
    <row r="122" spans="1:6" ht="22.5" x14ac:dyDescent="0.2">
      <c r="A122" s="9" t="s">
        <v>486</v>
      </c>
      <c r="B122" s="161" t="s">
        <v>22</v>
      </c>
      <c r="C122" s="162" t="s">
        <v>513</v>
      </c>
      <c r="D122" s="10">
        <v>3827900</v>
      </c>
      <c r="E122" s="163">
        <v>2249649.89</v>
      </c>
      <c r="F122" s="11">
        <f t="shared" si="1"/>
        <v>1578250.1099999999</v>
      </c>
    </row>
    <row r="123" spans="1:6" x14ac:dyDescent="0.2">
      <c r="A123" s="9" t="s">
        <v>58</v>
      </c>
      <c r="B123" s="161" t="s">
        <v>22</v>
      </c>
      <c r="C123" s="162" t="s">
        <v>514</v>
      </c>
      <c r="D123" s="10">
        <v>3827900</v>
      </c>
      <c r="E123" s="163">
        <v>2249649.89</v>
      </c>
      <c r="F123" s="11">
        <f t="shared" si="1"/>
        <v>1578250.1099999999</v>
      </c>
    </row>
    <row r="124" spans="1:6" ht="33.75" x14ac:dyDescent="0.2">
      <c r="A124" s="9" t="s">
        <v>515</v>
      </c>
      <c r="B124" s="161" t="s">
        <v>22</v>
      </c>
      <c r="C124" s="162" t="s">
        <v>516</v>
      </c>
      <c r="D124" s="10">
        <v>3827900</v>
      </c>
      <c r="E124" s="163">
        <v>2249649.89</v>
      </c>
      <c r="F124" s="11">
        <f t="shared" si="1"/>
        <v>1578250.1099999999</v>
      </c>
    </row>
    <row r="125" spans="1:6" ht="22.5" x14ac:dyDescent="0.2">
      <c r="A125" s="9" t="s">
        <v>517</v>
      </c>
      <c r="B125" s="161" t="s">
        <v>22</v>
      </c>
      <c r="C125" s="162" t="s">
        <v>518</v>
      </c>
      <c r="D125" s="10">
        <v>300000</v>
      </c>
      <c r="E125" s="163">
        <v>213600</v>
      </c>
      <c r="F125" s="11">
        <f t="shared" si="1"/>
        <v>86400</v>
      </c>
    </row>
    <row r="126" spans="1:6" ht="56.25" x14ac:dyDescent="0.2">
      <c r="A126" s="9" t="s">
        <v>869</v>
      </c>
      <c r="B126" s="161" t="s">
        <v>22</v>
      </c>
      <c r="C126" s="162" t="s">
        <v>903</v>
      </c>
      <c r="D126" s="10">
        <v>273000</v>
      </c>
      <c r="E126" s="163">
        <v>213600</v>
      </c>
      <c r="F126" s="11">
        <f t="shared" si="1"/>
        <v>59400</v>
      </c>
    </row>
    <row r="127" spans="1:6" ht="22.5" x14ac:dyDescent="0.2">
      <c r="A127" s="19" t="s">
        <v>519</v>
      </c>
      <c r="B127" s="170" t="s">
        <v>22</v>
      </c>
      <c r="C127" s="149" t="s">
        <v>520</v>
      </c>
      <c r="D127" s="20">
        <v>273000</v>
      </c>
      <c r="E127" s="171">
        <v>213600</v>
      </c>
      <c r="F127" s="21">
        <f t="shared" si="1"/>
        <v>59400</v>
      </c>
    </row>
    <row r="128" spans="1:6" ht="22.5" x14ac:dyDescent="0.2">
      <c r="A128" s="9" t="s">
        <v>871</v>
      </c>
      <c r="B128" s="161" t="s">
        <v>22</v>
      </c>
      <c r="C128" s="162" t="s">
        <v>904</v>
      </c>
      <c r="D128" s="10">
        <v>27000</v>
      </c>
      <c r="E128" s="163" t="s">
        <v>19</v>
      </c>
      <c r="F128" s="11">
        <f t="shared" si="1"/>
        <v>27000</v>
      </c>
    </row>
    <row r="129" spans="1:6" x14ac:dyDescent="0.2">
      <c r="A129" s="19" t="s">
        <v>403</v>
      </c>
      <c r="B129" s="170" t="s">
        <v>22</v>
      </c>
      <c r="C129" s="149" t="s">
        <v>521</v>
      </c>
      <c r="D129" s="20">
        <v>27000</v>
      </c>
      <c r="E129" s="171" t="s">
        <v>19</v>
      </c>
      <c r="F129" s="21">
        <f t="shared" si="1"/>
        <v>27000</v>
      </c>
    </row>
    <row r="130" spans="1:6" ht="33.75" x14ac:dyDescent="0.2">
      <c r="A130" s="9" t="s">
        <v>522</v>
      </c>
      <c r="B130" s="161" t="s">
        <v>22</v>
      </c>
      <c r="C130" s="162" t="s">
        <v>523</v>
      </c>
      <c r="D130" s="10">
        <v>1830000</v>
      </c>
      <c r="E130" s="163">
        <v>1270984.08</v>
      </c>
      <c r="F130" s="11">
        <f t="shared" si="1"/>
        <v>559015.91999999993</v>
      </c>
    </row>
    <row r="131" spans="1:6" ht="56.25" x14ac:dyDescent="0.2">
      <c r="A131" s="9" t="s">
        <v>869</v>
      </c>
      <c r="B131" s="161" t="s">
        <v>22</v>
      </c>
      <c r="C131" s="162" t="s">
        <v>905</v>
      </c>
      <c r="D131" s="10">
        <v>1830000</v>
      </c>
      <c r="E131" s="163">
        <v>1270984.08</v>
      </c>
      <c r="F131" s="11">
        <f t="shared" si="1"/>
        <v>559015.91999999993</v>
      </c>
    </row>
    <row r="132" spans="1:6" x14ac:dyDescent="0.2">
      <c r="A132" s="19" t="s">
        <v>431</v>
      </c>
      <c r="B132" s="170" t="s">
        <v>22</v>
      </c>
      <c r="C132" s="149" t="s">
        <v>524</v>
      </c>
      <c r="D132" s="20">
        <v>1404000</v>
      </c>
      <c r="E132" s="171">
        <v>977301.99</v>
      </c>
      <c r="F132" s="21">
        <f t="shared" si="1"/>
        <v>426698.01</v>
      </c>
    </row>
    <row r="133" spans="1:6" ht="33.75" x14ac:dyDescent="0.2">
      <c r="A133" s="19" t="s">
        <v>433</v>
      </c>
      <c r="B133" s="170" t="s">
        <v>22</v>
      </c>
      <c r="C133" s="149" t="s">
        <v>525</v>
      </c>
      <c r="D133" s="20">
        <v>426000</v>
      </c>
      <c r="E133" s="171">
        <v>293682.09000000003</v>
      </c>
      <c r="F133" s="21">
        <f t="shared" si="1"/>
        <v>132317.90999999997</v>
      </c>
    </row>
    <row r="134" spans="1:6" ht="33.75" x14ac:dyDescent="0.2">
      <c r="A134" s="9" t="s">
        <v>526</v>
      </c>
      <c r="B134" s="161" t="s">
        <v>22</v>
      </c>
      <c r="C134" s="162" t="s">
        <v>527</v>
      </c>
      <c r="D134" s="10">
        <v>1697900</v>
      </c>
      <c r="E134" s="163">
        <v>765065.81</v>
      </c>
      <c r="F134" s="11">
        <f t="shared" si="1"/>
        <v>932834.19</v>
      </c>
    </row>
    <row r="135" spans="1:6" ht="22.5" x14ac:dyDescent="0.2">
      <c r="A135" s="9" t="s">
        <v>871</v>
      </c>
      <c r="B135" s="161" t="s">
        <v>22</v>
      </c>
      <c r="C135" s="162" t="s">
        <v>906</v>
      </c>
      <c r="D135" s="10">
        <v>1697900</v>
      </c>
      <c r="E135" s="163">
        <v>765065.81</v>
      </c>
      <c r="F135" s="11">
        <f t="shared" si="1"/>
        <v>932834.19</v>
      </c>
    </row>
    <row r="136" spans="1:6" x14ac:dyDescent="0.2">
      <c r="A136" s="19" t="s">
        <v>403</v>
      </c>
      <c r="B136" s="170" t="s">
        <v>22</v>
      </c>
      <c r="C136" s="149" t="s">
        <v>528</v>
      </c>
      <c r="D136" s="20">
        <v>1697900</v>
      </c>
      <c r="E136" s="171">
        <v>765065.81</v>
      </c>
      <c r="F136" s="21">
        <f t="shared" si="1"/>
        <v>932834.19</v>
      </c>
    </row>
    <row r="137" spans="1:6" x14ac:dyDescent="0.2">
      <c r="A137" s="9" t="s">
        <v>529</v>
      </c>
      <c r="B137" s="161" t="s">
        <v>22</v>
      </c>
      <c r="C137" s="162" t="s">
        <v>530</v>
      </c>
      <c r="D137" s="10">
        <v>102057649.97</v>
      </c>
      <c r="E137" s="163">
        <v>77226211.329999998</v>
      </c>
      <c r="F137" s="11">
        <f t="shared" si="1"/>
        <v>24831438.640000001</v>
      </c>
    </row>
    <row r="138" spans="1:6" x14ac:dyDescent="0.2">
      <c r="A138" s="9" t="s">
        <v>531</v>
      </c>
      <c r="B138" s="161" t="s">
        <v>22</v>
      </c>
      <c r="C138" s="162" t="s">
        <v>532</v>
      </c>
      <c r="D138" s="10">
        <v>100757649.97</v>
      </c>
      <c r="E138" s="163">
        <v>77160045.329999998</v>
      </c>
      <c r="F138" s="11">
        <f t="shared" si="1"/>
        <v>23597604.640000001</v>
      </c>
    </row>
    <row r="139" spans="1:6" ht="22.5" x14ac:dyDescent="0.2">
      <c r="A139" s="9" t="s">
        <v>55</v>
      </c>
      <c r="B139" s="161" t="s">
        <v>22</v>
      </c>
      <c r="C139" s="162" t="s">
        <v>533</v>
      </c>
      <c r="D139" s="10">
        <v>100757649.97</v>
      </c>
      <c r="E139" s="163">
        <v>77160045.329999998</v>
      </c>
      <c r="F139" s="11">
        <f t="shared" si="1"/>
        <v>23597604.640000001</v>
      </c>
    </row>
    <row r="140" spans="1:6" x14ac:dyDescent="0.2">
      <c r="A140" s="9" t="s">
        <v>58</v>
      </c>
      <c r="B140" s="161" t="s">
        <v>22</v>
      </c>
      <c r="C140" s="162" t="s">
        <v>534</v>
      </c>
      <c r="D140" s="10">
        <v>90213144</v>
      </c>
      <c r="E140" s="163">
        <v>66668265.329999998</v>
      </c>
      <c r="F140" s="11">
        <f t="shared" si="1"/>
        <v>23544878.670000002</v>
      </c>
    </row>
    <row r="141" spans="1:6" ht="56.25" x14ac:dyDescent="0.2">
      <c r="A141" s="9" t="s">
        <v>56</v>
      </c>
      <c r="B141" s="161" t="s">
        <v>22</v>
      </c>
      <c r="C141" s="162" t="s">
        <v>535</v>
      </c>
      <c r="D141" s="10">
        <v>85479813.819999993</v>
      </c>
      <c r="E141" s="163">
        <v>62884134.210000001</v>
      </c>
      <c r="F141" s="11">
        <f t="shared" si="1"/>
        <v>22595679.609999992</v>
      </c>
    </row>
    <row r="142" spans="1:6" ht="22.5" x14ac:dyDescent="0.2">
      <c r="A142" s="9" t="s">
        <v>452</v>
      </c>
      <c r="B142" s="161" t="s">
        <v>22</v>
      </c>
      <c r="C142" s="162" t="s">
        <v>536</v>
      </c>
      <c r="D142" s="10">
        <v>60254969.82</v>
      </c>
      <c r="E142" s="163">
        <v>40682125.810000002</v>
      </c>
      <c r="F142" s="11">
        <f t="shared" si="1"/>
        <v>19572844.009999998</v>
      </c>
    </row>
    <row r="143" spans="1:6" ht="22.5" x14ac:dyDescent="0.2">
      <c r="A143" s="9" t="s">
        <v>880</v>
      </c>
      <c r="B143" s="161" t="s">
        <v>22</v>
      </c>
      <c r="C143" s="162" t="s">
        <v>907</v>
      </c>
      <c r="D143" s="10">
        <v>60254969.82</v>
      </c>
      <c r="E143" s="163">
        <v>40682125.810000002</v>
      </c>
      <c r="F143" s="11">
        <f t="shared" ref="F143:F206" si="2">IF(OR(D143="-",IF(E143="-",0,E143)&gt;=IF(D143="-",0,D143)),"-",IF(D143="-",0,D143)-IF(E143="-",0,E143))</f>
        <v>19572844.009999998</v>
      </c>
    </row>
    <row r="144" spans="1:6" ht="45" x14ac:dyDescent="0.2">
      <c r="A144" s="19" t="s">
        <v>537</v>
      </c>
      <c r="B144" s="170" t="s">
        <v>22</v>
      </c>
      <c r="C144" s="149" t="s">
        <v>538</v>
      </c>
      <c r="D144" s="20">
        <v>60254969.82</v>
      </c>
      <c r="E144" s="171">
        <v>40682125.810000002</v>
      </c>
      <c r="F144" s="21">
        <f t="shared" si="2"/>
        <v>19572844.009999998</v>
      </c>
    </row>
    <row r="145" spans="1:6" ht="45" x14ac:dyDescent="0.2">
      <c r="A145" s="9" t="s">
        <v>539</v>
      </c>
      <c r="B145" s="161" t="s">
        <v>22</v>
      </c>
      <c r="C145" s="162" t="s">
        <v>540</v>
      </c>
      <c r="D145" s="10">
        <v>24769844</v>
      </c>
      <c r="E145" s="163">
        <v>22070008.399999999</v>
      </c>
      <c r="F145" s="11">
        <f t="shared" si="2"/>
        <v>2699835.6000000015</v>
      </c>
    </row>
    <row r="146" spans="1:6" ht="22.5" x14ac:dyDescent="0.2">
      <c r="A146" s="9" t="s">
        <v>871</v>
      </c>
      <c r="B146" s="161" t="s">
        <v>22</v>
      </c>
      <c r="C146" s="162" t="s">
        <v>908</v>
      </c>
      <c r="D146" s="10">
        <v>24769844</v>
      </c>
      <c r="E146" s="163">
        <v>22070008.399999999</v>
      </c>
      <c r="F146" s="11">
        <f t="shared" si="2"/>
        <v>2699835.6000000015</v>
      </c>
    </row>
    <row r="147" spans="1:6" x14ac:dyDescent="0.2">
      <c r="A147" s="19" t="s">
        <v>403</v>
      </c>
      <c r="B147" s="170" t="s">
        <v>22</v>
      </c>
      <c r="C147" s="149" t="s">
        <v>541</v>
      </c>
      <c r="D147" s="20">
        <v>24769844</v>
      </c>
      <c r="E147" s="171">
        <v>22070008.399999999</v>
      </c>
      <c r="F147" s="21">
        <f t="shared" si="2"/>
        <v>2699835.6000000015</v>
      </c>
    </row>
    <row r="148" spans="1:6" ht="22.5" x14ac:dyDescent="0.2">
      <c r="A148" s="9" t="s">
        <v>542</v>
      </c>
      <c r="B148" s="161" t="s">
        <v>22</v>
      </c>
      <c r="C148" s="162" t="s">
        <v>543</v>
      </c>
      <c r="D148" s="10">
        <v>455000</v>
      </c>
      <c r="E148" s="163">
        <v>132000</v>
      </c>
      <c r="F148" s="11">
        <f t="shared" si="2"/>
        <v>323000</v>
      </c>
    </row>
    <row r="149" spans="1:6" ht="22.5" x14ac:dyDescent="0.2">
      <c r="A149" s="9" t="s">
        <v>871</v>
      </c>
      <c r="B149" s="161" t="s">
        <v>22</v>
      </c>
      <c r="C149" s="162" t="s">
        <v>909</v>
      </c>
      <c r="D149" s="10">
        <v>455000</v>
      </c>
      <c r="E149" s="163">
        <v>132000</v>
      </c>
      <c r="F149" s="11">
        <f t="shared" si="2"/>
        <v>323000</v>
      </c>
    </row>
    <row r="150" spans="1:6" x14ac:dyDescent="0.2">
      <c r="A150" s="19" t="s">
        <v>403</v>
      </c>
      <c r="B150" s="170" t="s">
        <v>22</v>
      </c>
      <c r="C150" s="149" t="s">
        <v>544</v>
      </c>
      <c r="D150" s="20">
        <v>455000</v>
      </c>
      <c r="E150" s="171">
        <v>132000</v>
      </c>
      <c r="F150" s="21">
        <f t="shared" si="2"/>
        <v>323000</v>
      </c>
    </row>
    <row r="151" spans="1:6" ht="33.75" x14ac:dyDescent="0.2">
      <c r="A151" s="9" t="s">
        <v>545</v>
      </c>
      <c r="B151" s="161" t="s">
        <v>22</v>
      </c>
      <c r="C151" s="162" t="s">
        <v>546</v>
      </c>
      <c r="D151" s="10">
        <v>4633330.18</v>
      </c>
      <c r="E151" s="163">
        <v>3775418.62</v>
      </c>
      <c r="F151" s="11">
        <f t="shared" si="2"/>
        <v>857911.55999999959</v>
      </c>
    </row>
    <row r="152" spans="1:6" ht="22.5" x14ac:dyDescent="0.2">
      <c r="A152" s="9" t="s">
        <v>547</v>
      </c>
      <c r="B152" s="161" t="s">
        <v>22</v>
      </c>
      <c r="C152" s="162" t="s">
        <v>548</v>
      </c>
      <c r="D152" s="10">
        <v>2500000</v>
      </c>
      <c r="E152" s="163">
        <v>2500000</v>
      </c>
      <c r="F152" s="11" t="str">
        <f t="shared" si="2"/>
        <v>-</v>
      </c>
    </row>
    <row r="153" spans="1:6" ht="22.5" x14ac:dyDescent="0.2">
      <c r="A153" s="9" t="s">
        <v>880</v>
      </c>
      <c r="B153" s="161" t="s">
        <v>22</v>
      </c>
      <c r="C153" s="162" t="s">
        <v>910</v>
      </c>
      <c r="D153" s="10">
        <v>2500000</v>
      </c>
      <c r="E153" s="163">
        <v>2500000</v>
      </c>
      <c r="F153" s="11" t="str">
        <f t="shared" si="2"/>
        <v>-</v>
      </c>
    </row>
    <row r="154" spans="1:6" x14ac:dyDescent="0.2">
      <c r="A154" s="19" t="s">
        <v>480</v>
      </c>
      <c r="B154" s="170" t="s">
        <v>22</v>
      </c>
      <c r="C154" s="149" t="s">
        <v>549</v>
      </c>
      <c r="D154" s="20">
        <v>2500000</v>
      </c>
      <c r="E154" s="171">
        <v>2500000</v>
      </c>
      <c r="F154" s="21" t="str">
        <f t="shared" si="2"/>
        <v>-</v>
      </c>
    </row>
    <row r="155" spans="1:6" ht="33.75" x14ac:dyDescent="0.2">
      <c r="A155" s="9" t="s">
        <v>550</v>
      </c>
      <c r="B155" s="161" t="s">
        <v>22</v>
      </c>
      <c r="C155" s="162" t="s">
        <v>551</v>
      </c>
      <c r="D155" s="10">
        <v>1033330.18</v>
      </c>
      <c r="E155" s="163">
        <v>775418.62</v>
      </c>
      <c r="F155" s="11">
        <f t="shared" si="2"/>
        <v>257911.56000000006</v>
      </c>
    </row>
    <row r="156" spans="1:6" ht="22.5" x14ac:dyDescent="0.2">
      <c r="A156" s="9" t="s">
        <v>880</v>
      </c>
      <c r="B156" s="161" t="s">
        <v>22</v>
      </c>
      <c r="C156" s="162" t="s">
        <v>911</v>
      </c>
      <c r="D156" s="10">
        <v>1033330.18</v>
      </c>
      <c r="E156" s="163">
        <v>775418.62</v>
      </c>
      <c r="F156" s="11">
        <f t="shared" si="2"/>
        <v>257911.56000000006</v>
      </c>
    </row>
    <row r="157" spans="1:6" x14ac:dyDescent="0.2">
      <c r="A157" s="19" t="s">
        <v>480</v>
      </c>
      <c r="B157" s="170" t="s">
        <v>22</v>
      </c>
      <c r="C157" s="149" t="s">
        <v>552</v>
      </c>
      <c r="D157" s="20">
        <v>1033330.18</v>
      </c>
      <c r="E157" s="171">
        <v>775418.62</v>
      </c>
      <c r="F157" s="21">
        <f t="shared" si="2"/>
        <v>257911.56000000006</v>
      </c>
    </row>
    <row r="158" spans="1:6" ht="33.75" x14ac:dyDescent="0.2">
      <c r="A158" s="9" t="s">
        <v>912</v>
      </c>
      <c r="B158" s="161" t="s">
        <v>22</v>
      </c>
      <c r="C158" s="162" t="s">
        <v>913</v>
      </c>
      <c r="D158" s="10">
        <v>600000</v>
      </c>
      <c r="E158" s="163" t="s">
        <v>19</v>
      </c>
      <c r="F158" s="11">
        <f t="shared" si="2"/>
        <v>600000</v>
      </c>
    </row>
    <row r="159" spans="1:6" ht="22.5" x14ac:dyDescent="0.2">
      <c r="A159" s="9" t="s">
        <v>914</v>
      </c>
      <c r="B159" s="161" t="s">
        <v>22</v>
      </c>
      <c r="C159" s="162" t="s">
        <v>915</v>
      </c>
      <c r="D159" s="10">
        <v>600000</v>
      </c>
      <c r="E159" s="163" t="s">
        <v>19</v>
      </c>
      <c r="F159" s="11">
        <f t="shared" si="2"/>
        <v>600000</v>
      </c>
    </row>
    <row r="160" spans="1:6" ht="33.75" x14ac:dyDescent="0.2">
      <c r="A160" s="19" t="s">
        <v>618</v>
      </c>
      <c r="B160" s="170" t="s">
        <v>22</v>
      </c>
      <c r="C160" s="149" t="s">
        <v>916</v>
      </c>
      <c r="D160" s="20">
        <v>600000</v>
      </c>
      <c r="E160" s="171" t="s">
        <v>19</v>
      </c>
      <c r="F160" s="21">
        <f t="shared" si="2"/>
        <v>600000</v>
      </c>
    </row>
    <row r="161" spans="1:6" ht="22.5" x14ac:dyDescent="0.2">
      <c r="A161" s="9" t="s">
        <v>553</v>
      </c>
      <c r="B161" s="161" t="s">
        <v>22</v>
      </c>
      <c r="C161" s="162" t="s">
        <v>554</v>
      </c>
      <c r="D161" s="10">
        <v>500000</v>
      </c>
      <c r="E161" s="163">
        <v>500000</v>
      </c>
      <c r="F161" s="11" t="str">
        <f t="shared" si="2"/>
        <v>-</v>
      </c>
    </row>
    <row r="162" spans="1:6" ht="22.5" x14ac:dyDescent="0.2">
      <c r="A162" s="9" t="s">
        <v>880</v>
      </c>
      <c r="B162" s="161" t="s">
        <v>22</v>
      </c>
      <c r="C162" s="162" t="s">
        <v>917</v>
      </c>
      <c r="D162" s="10">
        <v>500000</v>
      </c>
      <c r="E162" s="163">
        <v>500000</v>
      </c>
      <c r="F162" s="11" t="str">
        <f t="shared" si="2"/>
        <v>-</v>
      </c>
    </row>
    <row r="163" spans="1:6" x14ac:dyDescent="0.2">
      <c r="A163" s="19" t="s">
        <v>480</v>
      </c>
      <c r="B163" s="170" t="s">
        <v>22</v>
      </c>
      <c r="C163" s="149" t="s">
        <v>555</v>
      </c>
      <c r="D163" s="20">
        <v>500000</v>
      </c>
      <c r="E163" s="171">
        <v>500000</v>
      </c>
      <c r="F163" s="21" t="str">
        <f t="shared" si="2"/>
        <v>-</v>
      </c>
    </row>
    <row r="164" spans="1:6" ht="45" x14ac:dyDescent="0.2">
      <c r="A164" s="9" t="s">
        <v>556</v>
      </c>
      <c r="B164" s="161" t="s">
        <v>22</v>
      </c>
      <c r="C164" s="162" t="s">
        <v>557</v>
      </c>
      <c r="D164" s="10">
        <v>100000</v>
      </c>
      <c r="E164" s="163">
        <v>8712.5</v>
      </c>
      <c r="F164" s="11">
        <f t="shared" si="2"/>
        <v>91287.5</v>
      </c>
    </row>
    <row r="165" spans="1:6" ht="22.5" x14ac:dyDescent="0.2">
      <c r="A165" s="9" t="s">
        <v>558</v>
      </c>
      <c r="B165" s="161" t="s">
        <v>22</v>
      </c>
      <c r="C165" s="162" t="s">
        <v>559</v>
      </c>
      <c r="D165" s="10">
        <v>100000</v>
      </c>
      <c r="E165" s="163">
        <v>8712.5</v>
      </c>
      <c r="F165" s="11">
        <f t="shared" si="2"/>
        <v>91287.5</v>
      </c>
    </row>
    <row r="166" spans="1:6" ht="22.5" x14ac:dyDescent="0.2">
      <c r="A166" s="9" t="s">
        <v>871</v>
      </c>
      <c r="B166" s="161" t="s">
        <v>22</v>
      </c>
      <c r="C166" s="162" t="s">
        <v>918</v>
      </c>
      <c r="D166" s="10">
        <v>100000</v>
      </c>
      <c r="E166" s="163">
        <v>8712.5</v>
      </c>
      <c r="F166" s="11">
        <f t="shared" si="2"/>
        <v>91287.5</v>
      </c>
    </row>
    <row r="167" spans="1:6" x14ac:dyDescent="0.2">
      <c r="A167" s="19" t="s">
        <v>403</v>
      </c>
      <c r="B167" s="170" t="s">
        <v>22</v>
      </c>
      <c r="C167" s="149" t="s">
        <v>560</v>
      </c>
      <c r="D167" s="20">
        <v>100000</v>
      </c>
      <c r="E167" s="171">
        <v>8712.5</v>
      </c>
      <c r="F167" s="21">
        <f t="shared" si="2"/>
        <v>91287.5</v>
      </c>
    </row>
    <row r="168" spans="1:6" ht="22.5" x14ac:dyDescent="0.2">
      <c r="A168" s="9" t="s">
        <v>561</v>
      </c>
      <c r="B168" s="161" t="s">
        <v>22</v>
      </c>
      <c r="C168" s="162" t="s">
        <v>562</v>
      </c>
      <c r="D168" s="10">
        <v>10544505.970000001</v>
      </c>
      <c r="E168" s="163">
        <v>10491780</v>
      </c>
      <c r="F168" s="11">
        <f t="shared" si="2"/>
        <v>52725.970000000671</v>
      </c>
    </row>
    <row r="169" spans="1:6" ht="22.5" x14ac:dyDescent="0.2">
      <c r="A169" s="9" t="s">
        <v>563</v>
      </c>
      <c r="B169" s="161" t="s">
        <v>22</v>
      </c>
      <c r="C169" s="162" t="s">
        <v>564</v>
      </c>
      <c r="D169" s="10">
        <v>10544505.970000001</v>
      </c>
      <c r="E169" s="163">
        <v>10491780</v>
      </c>
      <c r="F169" s="11">
        <f t="shared" si="2"/>
        <v>52725.970000000671</v>
      </c>
    </row>
    <row r="170" spans="1:6" ht="45" x14ac:dyDescent="0.2">
      <c r="A170" s="9" t="s">
        <v>565</v>
      </c>
      <c r="B170" s="161" t="s">
        <v>22</v>
      </c>
      <c r="C170" s="162" t="s">
        <v>566</v>
      </c>
      <c r="D170" s="10">
        <v>10544505.970000001</v>
      </c>
      <c r="E170" s="163">
        <v>10491780</v>
      </c>
      <c r="F170" s="11">
        <f t="shared" si="2"/>
        <v>52725.970000000671</v>
      </c>
    </row>
    <row r="171" spans="1:6" ht="22.5" x14ac:dyDescent="0.2">
      <c r="A171" s="9" t="s">
        <v>871</v>
      </c>
      <c r="B171" s="161" t="s">
        <v>22</v>
      </c>
      <c r="C171" s="162" t="s">
        <v>919</v>
      </c>
      <c r="D171" s="10">
        <v>10544505.970000001</v>
      </c>
      <c r="E171" s="163">
        <v>10491780</v>
      </c>
      <c r="F171" s="11">
        <f t="shared" si="2"/>
        <v>52725.970000000671</v>
      </c>
    </row>
    <row r="172" spans="1:6" x14ac:dyDescent="0.2">
      <c r="A172" s="19" t="s">
        <v>403</v>
      </c>
      <c r="B172" s="170" t="s">
        <v>22</v>
      </c>
      <c r="C172" s="149" t="s">
        <v>567</v>
      </c>
      <c r="D172" s="20">
        <v>10544505.970000001</v>
      </c>
      <c r="E172" s="171">
        <v>10491780</v>
      </c>
      <c r="F172" s="21">
        <f t="shared" si="2"/>
        <v>52725.970000000671</v>
      </c>
    </row>
    <row r="173" spans="1:6" x14ac:dyDescent="0.2">
      <c r="A173" s="9" t="s">
        <v>568</v>
      </c>
      <c r="B173" s="161" t="s">
        <v>22</v>
      </c>
      <c r="C173" s="162" t="s">
        <v>569</v>
      </c>
      <c r="D173" s="10">
        <v>1300000</v>
      </c>
      <c r="E173" s="163">
        <v>66166</v>
      </c>
      <c r="F173" s="11">
        <f t="shared" si="2"/>
        <v>1233834</v>
      </c>
    </row>
    <row r="174" spans="1:6" ht="33.75" x14ac:dyDescent="0.2">
      <c r="A174" s="9" t="s">
        <v>570</v>
      </c>
      <c r="B174" s="161" t="s">
        <v>22</v>
      </c>
      <c r="C174" s="162" t="s">
        <v>571</v>
      </c>
      <c r="D174" s="10">
        <v>100000</v>
      </c>
      <c r="E174" s="163" t="s">
        <v>19</v>
      </c>
      <c r="F174" s="11">
        <f t="shared" si="2"/>
        <v>100000</v>
      </c>
    </row>
    <row r="175" spans="1:6" x14ac:dyDescent="0.2">
      <c r="A175" s="9" t="s">
        <v>58</v>
      </c>
      <c r="B175" s="161" t="s">
        <v>22</v>
      </c>
      <c r="C175" s="162" t="s">
        <v>572</v>
      </c>
      <c r="D175" s="10">
        <v>100000</v>
      </c>
      <c r="E175" s="163" t="s">
        <v>19</v>
      </c>
      <c r="F175" s="11">
        <f t="shared" si="2"/>
        <v>100000</v>
      </c>
    </row>
    <row r="176" spans="1:6" ht="45" x14ac:dyDescent="0.2">
      <c r="A176" s="9" t="s">
        <v>57</v>
      </c>
      <c r="B176" s="161" t="s">
        <v>22</v>
      </c>
      <c r="C176" s="162" t="s">
        <v>573</v>
      </c>
      <c r="D176" s="10">
        <v>100000</v>
      </c>
      <c r="E176" s="163" t="s">
        <v>19</v>
      </c>
      <c r="F176" s="11">
        <f t="shared" si="2"/>
        <v>100000</v>
      </c>
    </row>
    <row r="177" spans="1:6" ht="45" x14ac:dyDescent="0.2">
      <c r="A177" s="9" t="s">
        <v>574</v>
      </c>
      <c r="B177" s="161" t="s">
        <v>22</v>
      </c>
      <c r="C177" s="162" t="s">
        <v>575</v>
      </c>
      <c r="D177" s="10">
        <v>100000</v>
      </c>
      <c r="E177" s="163" t="s">
        <v>19</v>
      </c>
      <c r="F177" s="11">
        <f t="shared" si="2"/>
        <v>100000</v>
      </c>
    </row>
    <row r="178" spans="1:6" ht="22.5" x14ac:dyDescent="0.2">
      <c r="A178" s="9" t="s">
        <v>871</v>
      </c>
      <c r="B178" s="161" t="s">
        <v>22</v>
      </c>
      <c r="C178" s="162" t="s">
        <v>920</v>
      </c>
      <c r="D178" s="10">
        <v>100000</v>
      </c>
      <c r="E178" s="163" t="s">
        <v>19</v>
      </c>
      <c r="F178" s="11">
        <f t="shared" si="2"/>
        <v>100000</v>
      </c>
    </row>
    <row r="179" spans="1:6" x14ac:dyDescent="0.2">
      <c r="A179" s="19" t="s">
        <v>403</v>
      </c>
      <c r="B179" s="170" t="s">
        <v>22</v>
      </c>
      <c r="C179" s="149" t="s">
        <v>576</v>
      </c>
      <c r="D179" s="20">
        <v>100000</v>
      </c>
      <c r="E179" s="171" t="s">
        <v>19</v>
      </c>
      <c r="F179" s="21">
        <f t="shared" si="2"/>
        <v>100000</v>
      </c>
    </row>
    <row r="180" spans="1:6" x14ac:dyDescent="0.2">
      <c r="A180" s="9" t="s">
        <v>416</v>
      </c>
      <c r="B180" s="161" t="s">
        <v>22</v>
      </c>
      <c r="C180" s="162" t="s">
        <v>577</v>
      </c>
      <c r="D180" s="10">
        <v>1200000</v>
      </c>
      <c r="E180" s="163">
        <v>66166</v>
      </c>
      <c r="F180" s="11">
        <f t="shared" si="2"/>
        <v>1133834</v>
      </c>
    </row>
    <row r="181" spans="1:6" x14ac:dyDescent="0.2">
      <c r="A181" s="9" t="s">
        <v>393</v>
      </c>
      <c r="B181" s="161" t="s">
        <v>22</v>
      </c>
      <c r="C181" s="162" t="s">
        <v>578</v>
      </c>
      <c r="D181" s="10">
        <v>1200000</v>
      </c>
      <c r="E181" s="163">
        <v>66166</v>
      </c>
      <c r="F181" s="11">
        <f t="shared" si="2"/>
        <v>1133834</v>
      </c>
    </row>
    <row r="182" spans="1:6" x14ac:dyDescent="0.2">
      <c r="A182" s="9" t="s">
        <v>393</v>
      </c>
      <c r="B182" s="161" t="s">
        <v>22</v>
      </c>
      <c r="C182" s="162" t="s">
        <v>579</v>
      </c>
      <c r="D182" s="10">
        <v>1200000</v>
      </c>
      <c r="E182" s="163">
        <v>66166</v>
      </c>
      <c r="F182" s="11">
        <f t="shared" si="2"/>
        <v>1133834</v>
      </c>
    </row>
    <row r="183" spans="1:6" ht="22.5" x14ac:dyDescent="0.2">
      <c r="A183" s="9" t="s">
        <v>580</v>
      </c>
      <c r="B183" s="161" t="s">
        <v>22</v>
      </c>
      <c r="C183" s="162" t="s">
        <v>581</v>
      </c>
      <c r="D183" s="10">
        <v>1200000</v>
      </c>
      <c r="E183" s="163">
        <v>66166</v>
      </c>
      <c r="F183" s="11">
        <f t="shared" si="2"/>
        <v>1133834</v>
      </c>
    </row>
    <row r="184" spans="1:6" ht="22.5" x14ac:dyDescent="0.2">
      <c r="A184" s="9" t="s">
        <v>871</v>
      </c>
      <c r="B184" s="161" t="s">
        <v>22</v>
      </c>
      <c r="C184" s="162" t="s">
        <v>921</v>
      </c>
      <c r="D184" s="10">
        <v>1200000</v>
      </c>
      <c r="E184" s="163">
        <v>66166</v>
      </c>
      <c r="F184" s="11">
        <f t="shared" si="2"/>
        <v>1133834</v>
      </c>
    </row>
    <row r="185" spans="1:6" x14ac:dyDescent="0.2">
      <c r="A185" s="19" t="s">
        <v>403</v>
      </c>
      <c r="B185" s="170" t="s">
        <v>22</v>
      </c>
      <c r="C185" s="149" t="s">
        <v>582</v>
      </c>
      <c r="D185" s="20">
        <v>1200000</v>
      </c>
      <c r="E185" s="171">
        <v>66166</v>
      </c>
      <c r="F185" s="21">
        <f t="shared" si="2"/>
        <v>1133834</v>
      </c>
    </row>
    <row r="186" spans="1:6" x14ac:dyDescent="0.2">
      <c r="A186" s="9" t="s">
        <v>583</v>
      </c>
      <c r="B186" s="161" t="s">
        <v>22</v>
      </c>
      <c r="C186" s="162" t="s">
        <v>584</v>
      </c>
      <c r="D186" s="10">
        <v>467335341.27999997</v>
      </c>
      <c r="E186" s="163">
        <v>101939531.83</v>
      </c>
      <c r="F186" s="11">
        <f t="shared" si="2"/>
        <v>365395809.44999999</v>
      </c>
    </row>
    <row r="187" spans="1:6" x14ac:dyDescent="0.2">
      <c r="A187" s="9" t="s">
        <v>585</v>
      </c>
      <c r="B187" s="161" t="s">
        <v>22</v>
      </c>
      <c r="C187" s="162" t="s">
        <v>586</v>
      </c>
      <c r="D187" s="10">
        <v>284619139.94999999</v>
      </c>
      <c r="E187" s="163">
        <v>13842782.17</v>
      </c>
      <c r="F187" s="11">
        <f t="shared" si="2"/>
        <v>270776357.77999997</v>
      </c>
    </row>
    <row r="188" spans="1:6" ht="56.25" x14ac:dyDescent="0.2">
      <c r="A188" s="9" t="s">
        <v>587</v>
      </c>
      <c r="B188" s="161" t="s">
        <v>22</v>
      </c>
      <c r="C188" s="162" t="s">
        <v>588</v>
      </c>
      <c r="D188" s="10">
        <v>7363006.5899999999</v>
      </c>
      <c r="E188" s="163">
        <v>6846850.9299999997</v>
      </c>
      <c r="F188" s="11">
        <f t="shared" si="2"/>
        <v>516155.66000000015</v>
      </c>
    </row>
    <row r="189" spans="1:6" x14ac:dyDescent="0.2">
      <c r="A189" s="9" t="s">
        <v>58</v>
      </c>
      <c r="B189" s="161" t="s">
        <v>22</v>
      </c>
      <c r="C189" s="162" t="s">
        <v>589</v>
      </c>
      <c r="D189" s="10">
        <v>7363006.5899999999</v>
      </c>
      <c r="E189" s="163">
        <v>6846850.9299999997</v>
      </c>
      <c r="F189" s="11">
        <f t="shared" si="2"/>
        <v>516155.66000000015</v>
      </c>
    </row>
    <row r="190" spans="1:6" ht="33.75" x14ac:dyDescent="0.2">
      <c r="A190" s="9" t="s">
        <v>590</v>
      </c>
      <c r="B190" s="161" t="s">
        <v>22</v>
      </c>
      <c r="C190" s="162" t="s">
        <v>591</v>
      </c>
      <c r="D190" s="10">
        <v>7363006.5899999999</v>
      </c>
      <c r="E190" s="163">
        <v>6846850.9299999997</v>
      </c>
      <c r="F190" s="11">
        <f t="shared" si="2"/>
        <v>516155.66000000015</v>
      </c>
    </row>
    <row r="191" spans="1:6" ht="33.75" x14ac:dyDescent="0.2">
      <c r="A191" s="9" t="s">
        <v>48</v>
      </c>
      <c r="B191" s="161" t="s">
        <v>22</v>
      </c>
      <c r="C191" s="162" t="s">
        <v>592</v>
      </c>
      <c r="D191" s="10">
        <v>231700</v>
      </c>
      <c r="E191" s="163">
        <v>16213.33</v>
      </c>
      <c r="F191" s="11">
        <f t="shared" si="2"/>
        <v>215486.67</v>
      </c>
    </row>
    <row r="192" spans="1:6" ht="22.5" x14ac:dyDescent="0.2">
      <c r="A192" s="9" t="s">
        <v>871</v>
      </c>
      <c r="B192" s="161" t="s">
        <v>22</v>
      </c>
      <c r="C192" s="162" t="s">
        <v>922</v>
      </c>
      <c r="D192" s="10">
        <v>231700</v>
      </c>
      <c r="E192" s="163">
        <v>16213.33</v>
      </c>
      <c r="F192" s="11">
        <f t="shared" si="2"/>
        <v>215486.67</v>
      </c>
    </row>
    <row r="193" spans="1:6" x14ac:dyDescent="0.2">
      <c r="A193" s="19" t="s">
        <v>403</v>
      </c>
      <c r="B193" s="170" t="s">
        <v>22</v>
      </c>
      <c r="C193" s="149" t="s">
        <v>593</v>
      </c>
      <c r="D193" s="20">
        <v>231700</v>
      </c>
      <c r="E193" s="171">
        <v>16213.33</v>
      </c>
      <c r="F193" s="21">
        <f t="shared" si="2"/>
        <v>215486.67</v>
      </c>
    </row>
    <row r="194" spans="1:6" ht="22.5" x14ac:dyDescent="0.2">
      <c r="A194" s="9" t="s">
        <v>594</v>
      </c>
      <c r="B194" s="161" t="s">
        <v>22</v>
      </c>
      <c r="C194" s="162" t="s">
        <v>595</v>
      </c>
      <c r="D194" s="10">
        <v>6961306.5899999999</v>
      </c>
      <c r="E194" s="163">
        <v>6830637.5999999996</v>
      </c>
      <c r="F194" s="11">
        <f t="shared" si="2"/>
        <v>130668.99000000022</v>
      </c>
    </row>
    <row r="195" spans="1:6" x14ac:dyDescent="0.2">
      <c r="A195" s="9" t="s">
        <v>873</v>
      </c>
      <c r="B195" s="161" t="s">
        <v>22</v>
      </c>
      <c r="C195" s="162" t="s">
        <v>923</v>
      </c>
      <c r="D195" s="10">
        <v>6961306.5899999999</v>
      </c>
      <c r="E195" s="163">
        <v>6830637.5999999996</v>
      </c>
      <c r="F195" s="11">
        <f t="shared" si="2"/>
        <v>130668.99000000022</v>
      </c>
    </row>
    <row r="196" spans="1:6" ht="45" x14ac:dyDescent="0.2">
      <c r="A196" s="19" t="s">
        <v>596</v>
      </c>
      <c r="B196" s="170" t="s">
        <v>22</v>
      </c>
      <c r="C196" s="149" t="s">
        <v>597</v>
      </c>
      <c r="D196" s="20">
        <v>6961306.5899999999</v>
      </c>
      <c r="E196" s="171">
        <v>6830637.5999999996</v>
      </c>
      <c r="F196" s="21">
        <f t="shared" si="2"/>
        <v>130668.99000000022</v>
      </c>
    </row>
    <row r="197" spans="1:6" ht="33.75" x14ac:dyDescent="0.2">
      <c r="A197" s="9" t="s">
        <v>598</v>
      </c>
      <c r="B197" s="161" t="s">
        <v>22</v>
      </c>
      <c r="C197" s="162" t="s">
        <v>599</v>
      </c>
      <c r="D197" s="10">
        <v>170000</v>
      </c>
      <c r="E197" s="163" t="s">
        <v>19</v>
      </c>
      <c r="F197" s="11">
        <f t="shared" si="2"/>
        <v>170000</v>
      </c>
    </row>
    <row r="198" spans="1:6" x14ac:dyDescent="0.2">
      <c r="A198" s="9" t="s">
        <v>873</v>
      </c>
      <c r="B198" s="161" t="s">
        <v>22</v>
      </c>
      <c r="C198" s="162" t="s">
        <v>924</v>
      </c>
      <c r="D198" s="10">
        <v>170000</v>
      </c>
      <c r="E198" s="163" t="s">
        <v>19</v>
      </c>
      <c r="F198" s="11">
        <f t="shared" si="2"/>
        <v>170000</v>
      </c>
    </row>
    <row r="199" spans="1:6" ht="45" x14ac:dyDescent="0.2">
      <c r="A199" s="19" t="s">
        <v>596</v>
      </c>
      <c r="B199" s="170" t="s">
        <v>22</v>
      </c>
      <c r="C199" s="149" t="s">
        <v>600</v>
      </c>
      <c r="D199" s="20">
        <v>170000</v>
      </c>
      <c r="E199" s="171" t="s">
        <v>19</v>
      </c>
      <c r="F199" s="21">
        <f t="shared" si="2"/>
        <v>170000</v>
      </c>
    </row>
    <row r="200" spans="1:6" ht="33.75" x14ac:dyDescent="0.2">
      <c r="A200" s="9" t="s">
        <v>601</v>
      </c>
      <c r="B200" s="161" t="s">
        <v>22</v>
      </c>
      <c r="C200" s="162" t="s">
        <v>602</v>
      </c>
      <c r="D200" s="10">
        <v>267166153.36000001</v>
      </c>
      <c r="E200" s="163">
        <v>69864.41</v>
      </c>
      <c r="F200" s="11">
        <f t="shared" si="2"/>
        <v>267096288.95000002</v>
      </c>
    </row>
    <row r="201" spans="1:6" ht="22.5" x14ac:dyDescent="0.2">
      <c r="A201" s="9" t="s">
        <v>603</v>
      </c>
      <c r="B201" s="161" t="s">
        <v>22</v>
      </c>
      <c r="C201" s="162" t="s">
        <v>604</v>
      </c>
      <c r="D201" s="10">
        <v>266866153.36000001</v>
      </c>
      <c r="E201" s="163" t="s">
        <v>19</v>
      </c>
      <c r="F201" s="11">
        <f t="shared" si="2"/>
        <v>266866153.36000001</v>
      </c>
    </row>
    <row r="202" spans="1:6" ht="33.75" x14ac:dyDescent="0.2">
      <c r="A202" s="9" t="s">
        <v>605</v>
      </c>
      <c r="B202" s="161" t="s">
        <v>22</v>
      </c>
      <c r="C202" s="162" t="s">
        <v>606</v>
      </c>
      <c r="D202" s="10">
        <v>266866153.36000001</v>
      </c>
      <c r="E202" s="163" t="s">
        <v>19</v>
      </c>
      <c r="F202" s="11">
        <f t="shared" si="2"/>
        <v>266866153.36000001</v>
      </c>
    </row>
    <row r="203" spans="1:6" ht="56.25" x14ac:dyDescent="0.2">
      <c r="A203" s="9" t="s">
        <v>607</v>
      </c>
      <c r="B203" s="161" t="s">
        <v>22</v>
      </c>
      <c r="C203" s="162" t="s">
        <v>608</v>
      </c>
      <c r="D203" s="10">
        <v>245415394.78</v>
      </c>
      <c r="E203" s="163" t="s">
        <v>19</v>
      </c>
      <c r="F203" s="11">
        <f t="shared" si="2"/>
        <v>245415394.78</v>
      </c>
    </row>
    <row r="204" spans="1:6" ht="22.5" x14ac:dyDescent="0.2">
      <c r="A204" s="9" t="s">
        <v>914</v>
      </c>
      <c r="B204" s="161" t="s">
        <v>22</v>
      </c>
      <c r="C204" s="162" t="s">
        <v>925</v>
      </c>
      <c r="D204" s="10">
        <v>245415394.78</v>
      </c>
      <c r="E204" s="163" t="s">
        <v>19</v>
      </c>
      <c r="F204" s="11">
        <f t="shared" si="2"/>
        <v>245415394.78</v>
      </c>
    </row>
    <row r="205" spans="1:6" ht="33.75" x14ac:dyDescent="0.2">
      <c r="A205" s="19" t="s">
        <v>609</v>
      </c>
      <c r="B205" s="170" t="s">
        <v>22</v>
      </c>
      <c r="C205" s="149" t="s">
        <v>610</v>
      </c>
      <c r="D205" s="20">
        <v>245415394.78</v>
      </c>
      <c r="E205" s="171" t="s">
        <v>19</v>
      </c>
      <c r="F205" s="21">
        <f t="shared" si="2"/>
        <v>245415394.78</v>
      </c>
    </row>
    <row r="206" spans="1:6" ht="22.5" x14ac:dyDescent="0.2">
      <c r="A206" s="9" t="s">
        <v>611</v>
      </c>
      <c r="B206" s="161" t="s">
        <v>22</v>
      </c>
      <c r="C206" s="162" t="s">
        <v>612</v>
      </c>
      <c r="D206" s="10">
        <v>21450758.579999998</v>
      </c>
      <c r="E206" s="163" t="s">
        <v>19</v>
      </c>
      <c r="F206" s="11">
        <f t="shared" si="2"/>
        <v>21450758.579999998</v>
      </c>
    </row>
    <row r="207" spans="1:6" ht="22.5" x14ac:dyDescent="0.2">
      <c r="A207" s="9" t="s">
        <v>914</v>
      </c>
      <c r="B207" s="161" t="s">
        <v>22</v>
      </c>
      <c r="C207" s="162" t="s">
        <v>926</v>
      </c>
      <c r="D207" s="10">
        <v>21450758.579999998</v>
      </c>
      <c r="E207" s="163" t="s">
        <v>19</v>
      </c>
      <c r="F207" s="11">
        <f t="shared" ref="F207:F270" si="3">IF(OR(D207="-",IF(E207="-",0,E207)&gt;=IF(D207="-",0,D207)),"-",IF(D207="-",0,D207)-IF(E207="-",0,E207))</f>
        <v>21450758.579999998</v>
      </c>
    </row>
    <row r="208" spans="1:6" ht="33.75" x14ac:dyDescent="0.2">
      <c r="A208" s="19" t="s">
        <v>609</v>
      </c>
      <c r="B208" s="170" t="s">
        <v>22</v>
      </c>
      <c r="C208" s="149" t="s">
        <v>613</v>
      </c>
      <c r="D208" s="20">
        <v>21450758.579999998</v>
      </c>
      <c r="E208" s="171" t="s">
        <v>19</v>
      </c>
      <c r="F208" s="21">
        <f t="shared" si="3"/>
        <v>21450758.579999998</v>
      </c>
    </row>
    <row r="209" spans="1:6" ht="22.5" x14ac:dyDescent="0.2">
      <c r="A209" s="9" t="s">
        <v>561</v>
      </c>
      <c r="B209" s="161" t="s">
        <v>22</v>
      </c>
      <c r="C209" s="162" t="s">
        <v>614</v>
      </c>
      <c r="D209" s="10">
        <v>300000</v>
      </c>
      <c r="E209" s="163">
        <v>69864.41</v>
      </c>
      <c r="F209" s="11">
        <f t="shared" si="3"/>
        <v>230135.59</v>
      </c>
    </row>
    <row r="210" spans="1:6" ht="45" x14ac:dyDescent="0.2">
      <c r="A210" s="9" t="s">
        <v>615</v>
      </c>
      <c r="B210" s="161" t="s">
        <v>22</v>
      </c>
      <c r="C210" s="162" t="s">
        <v>616</v>
      </c>
      <c r="D210" s="10">
        <v>300000</v>
      </c>
      <c r="E210" s="163">
        <v>69864.41</v>
      </c>
      <c r="F210" s="11">
        <f t="shared" si="3"/>
        <v>230135.59</v>
      </c>
    </row>
    <row r="211" spans="1:6" ht="33.75" x14ac:dyDescent="0.2">
      <c r="A211" s="9" t="s">
        <v>49</v>
      </c>
      <c r="B211" s="161" t="s">
        <v>22</v>
      </c>
      <c r="C211" s="162" t="s">
        <v>617</v>
      </c>
      <c r="D211" s="10">
        <v>300000</v>
      </c>
      <c r="E211" s="163">
        <v>69864.41</v>
      </c>
      <c r="F211" s="11">
        <f t="shared" si="3"/>
        <v>230135.59</v>
      </c>
    </row>
    <row r="212" spans="1:6" ht="22.5" x14ac:dyDescent="0.2">
      <c r="A212" s="9" t="s">
        <v>914</v>
      </c>
      <c r="B212" s="161" t="s">
        <v>22</v>
      </c>
      <c r="C212" s="162" t="s">
        <v>927</v>
      </c>
      <c r="D212" s="10">
        <v>300000</v>
      </c>
      <c r="E212" s="163">
        <v>69864.41</v>
      </c>
      <c r="F212" s="11">
        <f t="shared" si="3"/>
        <v>230135.59</v>
      </c>
    </row>
    <row r="213" spans="1:6" ht="33.75" x14ac:dyDescent="0.2">
      <c r="A213" s="19" t="s">
        <v>618</v>
      </c>
      <c r="B213" s="170" t="s">
        <v>22</v>
      </c>
      <c r="C213" s="149" t="s">
        <v>619</v>
      </c>
      <c r="D213" s="20">
        <v>300000</v>
      </c>
      <c r="E213" s="171">
        <v>69864.41</v>
      </c>
      <c r="F213" s="21">
        <f t="shared" si="3"/>
        <v>230135.59</v>
      </c>
    </row>
    <row r="214" spans="1:6" x14ac:dyDescent="0.2">
      <c r="A214" s="9" t="s">
        <v>416</v>
      </c>
      <c r="B214" s="161" t="s">
        <v>22</v>
      </c>
      <c r="C214" s="162" t="s">
        <v>620</v>
      </c>
      <c r="D214" s="10">
        <v>10089980</v>
      </c>
      <c r="E214" s="163">
        <v>6926066.8300000001</v>
      </c>
      <c r="F214" s="11">
        <f t="shared" si="3"/>
        <v>3163913.17</v>
      </c>
    </row>
    <row r="215" spans="1:6" x14ac:dyDescent="0.2">
      <c r="A215" s="9" t="s">
        <v>393</v>
      </c>
      <c r="B215" s="161" t="s">
        <v>22</v>
      </c>
      <c r="C215" s="162" t="s">
        <v>621</v>
      </c>
      <c r="D215" s="10">
        <v>10089980</v>
      </c>
      <c r="E215" s="163">
        <v>6926066.8300000001</v>
      </c>
      <c r="F215" s="11">
        <f t="shared" si="3"/>
        <v>3163913.17</v>
      </c>
    </row>
    <row r="216" spans="1:6" x14ac:dyDescent="0.2">
      <c r="A216" s="9" t="s">
        <v>393</v>
      </c>
      <c r="B216" s="161" t="s">
        <v>22</v>
      </c>
      <c r="C216" s="162" t="s">
        <v>622</v>
      </c>
      <c r="D216" s="10">
        <v>10089980</v>
      </c>
      <c r="E216" s="163">
        <v>6926066.8300000001</v>
      </c>
      <c r="F216" s="11">
        <f t="shared" si="3"/>
        <v>3163913.17</v>
      </c>
    </row>
    <row r="217" spans="1:6" ht="45" x14ac:dyDescent="0.2">
      <c r="A217" s="9" t="s">
        <v>623</v>
      </c>
      <c r="B217" s="161" t="s">
        <v>22</v>
      </c>
      <c r="C217" s="162" t="s">
        <v>624</v>
      </c>
      <c r="D217" s="10">
        <v>8464980</v>
      </c>
      <c r="E217" s="163">
        <v>6790705.4100000001</v>
      </c>
      <c r="F217" s="11">
        <f t="shared" si="3"/>
        <v>1674274.5899999999</v>
      </c>
    </row>
    <row r="218" spans="1:6" ht="22.5" x14ac:dyDescent="0.2">
      <c r="A218" s="9" t="s">
        <v>871</v>
      </c>
      <c r="B218" s="161" t="s">
        <v>22</v>
      </c>
      <c r="C218" s="162" t="s">
        <v>928</v>
      </c>
      <c r="D218" s="10">
        <v>8464980</v>
      </c>
      <c r="E218" s="163">
        <v>6790705.4100000001</v>
      </c>
      <c r="F218" s="11">
        <f t="shared" si="3"/>
        <v>1674274.5899999999</v>
      </c>
    </row>
    <row r="219" spans="1:6" x14ac:dyDescent="0.2">
      <c r="A219" s="19" t="s">
        <v>403</v>
      </c>
      <c r="B219" s="170" t="s">
        <v>22</v>
      </c>
      <c r="C219" s="149" t="s">
        <v>625</v>
      </c>
      <c r="D219" s="20">
        <v>8464980</v>
      </c>
      <c r="E219" s="171">
        <v>6790705.4100000001</v>
      </c>
      <c r="F219" s="21">
        <f t="shared" si="3"/>
        <v>1674274.5899999999</v>
      </c>
    </row>
    <row r="220" spans="1:6" ht="22.5" x14ac:dyDescent="0.2">
      <c r="A220" s="9" t="s">
        <v>626</v>
      </c>
      <c r="B220" s="161" t="s">
        <v>22</v>
      </c>
      <c r="C220" s="162" t="s">
        <v>627</v>
      </c>
      <c r="D220" s="10">
        <v>450000</v>
      </c>
      <c r="E220" s="163" t="s">
        <v>19</v>
      </c>
      <c r="F220" s="11">
        <f t="shared" si="3"/>
        <v>450000</v>
      </c>
    </row>
    <row r="221" spans="1:6" ht="22.5" x14ac:dyDescent="0.2">
      <c r="A221" s="9" t="s">
        <v>871</v>
      </c>
      <c r="B221" s="161" t="s">
        <v>22</v>
      </c>
      <c r="C221" s="162" t="s">
        <v>929</v>
      </c>
      <c r="D221" s="10">
        <v>450000</v>
      </c>
      <c r="E221" s="163" t="s">
        <v>19</v>
      </c>
      <c r="F221" s="11">
        <f t="shared" si="3"/>
        <v>450000</v>
      </c>
    </row>
    <row r="222" spans="1:6" x14ac:dyDescent="0.2">
      <c r="A222" s="19" t="s">
        <v>403</v>
      </c>
      <c r="B222" s="170" t="s">
        <v>22</v>
      </c>
      <c r="C222" s="149" t="s">
        <v>628</v>
      </c>
      <c r="D222" s="20">
        <v>450000</v>
      </c>
      <c r="E222" s="171" t="s">
        <v>19</v>
      </c>
      <c r="F222" s="21">
        <f t="shared" si="3"/>
        <v>450000</v>
      </c>
    </row>
    <row r="223" spans="1:6" x14ac:dyDescent="0.2">
      <c r="A223" s="9" t="s">
        <v>629</v>
      </c>
      <c r="B223" s="161" t="s">
        <v>22</v>
      </c>
      <c r="C223" s="162" t="s">
        <v>630</v>
      </c>
      <c r="D223" s="10">
        <v>1175000</v>
      </c>
      <c r="E223" s="163">
        <v>135361.42000000001</v>
      </c>
      <c r="F223" s="11">
        <f t="shared" si="3"/>
        <v>1039638.58</v>
      </c>
    </row>
    <row r="224" spans="1:6" ht="22.5" x14ac:dyDescent="0.2">
      <c r="A224" s="9" t="s">
        <v>871</v>
      </c>
      <c r="B224" s="161" t="s">
        <v>22</v>
      </c>
      <c r="C224" s="162" t="s">
        <v>930</v>
      </c>
      <c r="D224" s="10">
        <v>1175000</v>
      </c>
      <c r="E224" s="163">
        <v>135361.42000000001</v>
      </c>
      <c r="F224" s="11">
        <f t="shared" si="3"/>
        <v>1039638.58</v>
      </c>
    </row>
    <row r="225" spans="1:6" x14ac:dyDescent="0.2">
      <c r="A225" s="19" t="s">
        <v>403</v>
      </c>
      <c r="B225" s="170" t="s">
        <v>22</v>
      </c>
      <c r="C225" s="149" t="s">
        <v>631</v>
      </c>
      <c r="D225" s="20">
        <v>1175000</v>
      </c>
      <c r="E225" s="171">
        <v>135361.42000000001</v>
      </c>
      <c r="F225" s="21">
        <f t="shared" si="3"/>
        <v>1039638.58</v>
      </c>
    </row>
    <row r="226" spans="1:6" x14ac:dyDescent="0.2">
      <c r="A226" s="9" t="s">
        <v>632</v>
      </c>
      <c r="B226" s="161" t="s">
        <v>22</v>
      </c>
      <c r="C226" s="162" t="s">
        <v>633</v>
      </c>
      <c r="D226" s="10">
        <v>47649242.090000004</v>
      </c>
      <c r="E226" s="163">
        <v>18648734.859999999</v>
      </c>
      <c r="F226" s="11">
        <f t="shared" si="3"/>
        <v>29000507.230000004</v>
      </c>
    </row>
    <row r="227" spans="1:6" ht="56.25" x14ac:dyDescent="0.2">
      <c r="A227" s="9" t="s">
        <v>587</v>
      </c>
      <c r="B227" s="161" t="s">
        <v>22</v>
      </c>
      <c r="C227" s="162" t="s">
        <v>634</v>
      </c>
      <c r="D227" s="10">
        <v>34275042.090000004</v>
      </c>
      <c r="E227" s="163">
        <v>8590123.2200000007</v>
      </c>
      <c r="F227" s="11">
        <f t="shared" si="3"/>
        <v>25684918.870000005</v>
      </c>
    </row>
    <row r="228" spans="1:6" ht="22.5" x14ac:dyDescent="0.2">
      <c r="A228" s="9" t="s">
        <v>603</v>
      </c>
      <c r="B228" s="161" t="s">
        <v>22</v>
      </c>
      <c r="C228" s="162" t="s">
        <v>931</v>
      </c>
      <c r="D228" s="10">
        <v>212065</v>
      </c>
      <c r="E228" s="163" t="s">
        <v>19</v>
      </c>
      <c r="F228" s="11">
        <f t="shared" si="3"/>
        <v>212065</v>
      </c>
    </row>
    <row r="229" spans="1:6" ht="22.5" x14ac:dyDescent="0.2">
      <c r="A229" s="9" t="s">
        <v>932</v>
      </c>
      <c r="B229" s="161" t="s">
        <v>22</v>
      </c>
      <c r="C229" s="162" t="s">
        <v>933</v>
      </c>
      <c r="D229" s="10">
        <v>212065</v>
      </c>
      <c r="E229" s="163" t="s">
        <v>19</v>
      </c>
      <c r="F229" s="11">
        <f t="shared" si="3"/>
        <v>212065</v>
      </c>
    </row>
    <row r="230" spans="1:6" ht="33.75" x14ac:dyDescent="0.2">
      <c r="A230" s="9" t="s">
        <v>934</v>
      </c>
      <c r="B230" s="161" t="s">
        <v>22</v>
      </c>
      <c r="C230" s="162" t="s">
        <v>935</v>
      </c>
      <c r="D230" s="10">
        <v>212065</v>
      </c>
      <c r="E230" s="163" t="s">
        <v>19</v>
      </c>
      <c r="F230" s="11">
        <f t="shared" si="3"/>
        <v>212065</v>
      </c>
    </row>
    <row r="231" spans="1:6" ht="22.5" x14ac:dyDescent="0.2">
      <c r="A231" s="9" t="s">
        <v>871</v>
      </c>
      <c r="B231" s="161" t="s">
        <v>22</v>
      </c>
      <c r="C231" s="162" t="s">
        <v>936</v>
      </c>
      <c r="D231" s="10">
        <v>212065</v>
      </c>
      <c r="E231" s="163" t="s">
        <v>19</v>
      </c>
      <c r="F231" s="11">
        <f t="shared" si="3"/>
        <v>212065</v>
      </c>
    </row>
    <row r="232" spans="1:6" x14ac:dyDescent="0.2">
      <c r="A232" s="19" t="s">
        <v>403</v>
      </c>
      <c r="B232" s="170" t="s">
        <v>22</v>
      </c>
      <c r="C232" s="149" t="s">
        <v>937</v>
      </c>
      <c r="D232" s="20">
        <v>212065</v>
      </c>
      <c r="E232" s="171" t="s">
        <v>19</v>
      </c>
      <c r="F232" s="21">
        <f t="shared" si="3"/>
        <v>212065</v>
      </c>
    </row>
    <row r="233" spans="1:6" ht="22.5" x14ac:dyDescent="0.2">
      <c r="A233" s="9" t="s">
        <v>561</v>
      </c>
      <c r="B233" s="161" t="s">
        <v>22</v>
      </c>
      <c r="C233" s="162" t="s">
        <v>635</v>
      </c>
      <c r="D233" s="10">
        <v>34062977.090000004</v>
      </c>
      <c r="E233" s="163">
        <v>8590123.2200000007</v>
      </c>
      <c r="F233" s="11">
        <f t="shared" si="3"/>
        <v>25472853.870000005</v>
      </c>
    </row>
    <row r="234" spans="1:6" ht="45" x14ac:dyDescent="0.2">
      <c r="A234" s="9" t="s">
        <v>636</v>
      </c>
      <c r="B234" s="161" t="s">
        <v>22</v>
      </c>
      <c r="C234" s="162" t="s">
        <v>637</v>
      </c>
      <c r="D234" s="10">
        <v>22879642.09</v>
      </c>
      <c r="E234" s="163">
        <v>1206723.22</v>
      </c>
      <c r="F234" s="11">
        <f t="shared" si="3"/>
        <v>21672918.870000001</v>
      </c>
    </row>
    <row r="235" spans="1:6" ht="33.75" x14ac:dyDescent="0.2">
      <c r="A235" s="9" t="s">
        <v>50</v>
      </c>
      <c r="B235" s="161" t="s">
        <v>22</v>
      </c>
      <c r="C235" s="162" t="s">
        <v>638</v>
      </c>
      <c r="D235" s="10">
        <v>3850022.09</v>
      </c>
      <c r="E235" s="163">
        <v>1206723.22</v>
      </c>
      <c r="F235" s="11">
        <f t="shared" si="3"/>
        <v>2643298.87</v>
      </c>
    </row>
    <row r="236" spans="1:6" ht="22.5" x14ac:dyDescent="0.2">
      <c r="A236" s="9" t="s">
        <v>914</v>
      </c>
      <c r="B236" s="161" t="s">
        <v>22</v>
      </c>
      <c r="C236" s="162" t="s">
        <v>938</v>
      </c>
      <c r="D236" s="10">
        <v>3850022.09</v>
      </c>
      <c r="E236" s="163">
        <v>1206723.22</v>
      </c>
      <c r="F236" s="11">
        <f t="shared" si="3"/>
        <v>2643298.87</v>
      </c>
    </row>
    <row r="237" spans="1:6" ht="33.75" x14ac:dyDescent="0.2">
      <c r="A237" s="19" t="s">
        <v>618</v>
      </c>
      <c r="B237" s="170" t="s">
        <v>22</v>
      </c>
      <c r="C237" s="149" t="s">
        <v>639</v>
      </c>
      <c r="D237" s="20">
        <v>3850022.09</v>
      </c>
      <c r="E237" s="171">
        <v>1206723.22</v>
      </c>
      <c r="F237" s="21">
        <f t="shared" si="3"/>
        <v>2643298.87</v>
      </c>
    </row>
    <row r="238" spans="1:6" ht="45" x14ac:dyDescent="0.2">
      <c r="A238" s="9" t="s">
        <v>640</v>
      </c>
      <c r="B238" s="161" t="s">
        <v>22</v>
      </c>
      <c r="C238" s="162" t="s">
        <v>641</v>
      </c>
      <c r="D238" s="10">
        <v>19029620</v>
      </c>
      <c r="E238" s="163" t="s">
        <v>19</v>
      </c>
      <c r="F238" s="11">
        <f t="shared" si="3"/>
        <v>19029620</v>
      </c>
    </row>
    <row r="239" spans="1:6" ht="22.5" x14ac:dyDescent="0.2">
      <c r="A239" s="9" t="s">
        <v>914</v>
      </c>
      <c r="B239" s="161" t="s">
        <v>22</v>
      </c>
      <c r="C239" s="162" t="s">
        <v>939</v>
      </c>
      <c r="D239" s="10">
        <v>19029620</v>
      </c>
      <c r="E239" s="163" t="s">
        <v>19</v>
      </c>
      <c r="F239" s="11">
        <f t="shared" si="3"/>
        <v>19029620</v>
      </c>
    </row>
    <row r="240" spans="1:6" ht="33.75" x14ac:dyDescent="0.2">
      <c r="A240" s="19" t="s">
        <v>618</v>
      </c>
      <c r="B240" s="170" t="s">
        <v>22</v>
      </c>
      <c r="C240" s="149" t="s">
        <v>642</v>
      </c>
      <c r="D240" s="20">
        <v>19029620</v>
      </c>
      <c r="E240" s="171" t="s">
        <v>19</v>
      </c>
      <c r="F240" s="21">
        <f t="shared" si="3"/>
        <v>19029620</v>
      </c>
    </row>
    <row r="241" spans="1:6" ht="33.75" x14ac:dyDescent="0.2">
      <c r="A241" s="9" t="s">
        <v>643</v>
      </c>
      <c r="B241" s="161" t="s">
        <v>22</v>
      </c>
      <c r="C241" s="162" t="s">
        <v>644</v>
      </c>
      <c r="D241" s="10">
        <v>11183335</v>
      </c>
      <c r="E241" s="163">
        <v>7383400</v>
      </c>
      <c r="F241" s="11">
        <f t="shared" si="3"/>
        <v>3799935</v>
      </c>
    </row>
    <row r="242" spans="1:6" ht="33.75" x14ac:dyDescent="0.2">
      <c r="A242" s="9" t="s">
        <v>645</v>
      </c>
      <c r="B242" s="161" t="s">
        <v>22</v>
      </c>
      <c r="C242" s="162" t="s">
        <v>646</v>
      </c>
      <c r="D242" s="10">
        <v>3799835</v>
      </c>
      <c r="E242" s="163" t="s">
        <v>19</v>
      </c>
      <c r="F242" s="11">
        <f t="shared" si="3"/>
        <v>3799835</v>
      </c>
    </row>
    <row r="243" spans="1:6" ht="22.5" x14ac:dyDescent="0.2">
      <c r="A243" s="9" t="s">
        <v>871</v>
      </c>
      <c r="B243" s="161" t="s">
        <v>22</v>
      </c>
      <c r="C243" s="162" t="s">
        <v>940</v>
      </c>
      <c r="D243" s="10">
        <v>3799835</v>
      </c>
      <c r="E243" s="163" t="s">
        <v>19</v>
      </c>
      <c r="F243" s="11">
        <f t="shared" si="3"/>
        <v>3799835</v>
      </c>
    </row>
    <row r="244" spans="1:6" x14ac:dyDescent="0.2">
      <c r="A244" s="19" t="s">
        <v>403</v>
      </c>
      <c r="B244" s="170" t="s">
        <v>22</v>
      </c>
      <c r="C244" s="149" t="s">
        <v>647</v>
      </c>
      <c r="D244" s="20">
        <v>3799835</v>
      </c>
      <c r="E244" s="171" t="s">
        <v>19</v>
      </c>
      <c r="F244" s="21">
        <f t="shared" si="3"/>
        <v>3799835</v>
      </c>
    </row>
    <row r="245" spans="1:6" ht="33.75" x14ac:dyDescent="0.2">
      <c r="A245" s="9" t="s">
        <v>648</v>
      </c>
      <c r="B245" s="161" t="s">
        <v>22</v>
      </c>
      <c r="C245" s="162" t="s">
        <v>649</v>
      </c>
      <c r="D245" s="10">
        <v>7383500</v>
      </c>
      <c r="E245" s="163">
        <v>7383400</v>
      </c>
      <c r="F245" s="11">
        <f t="shared" si="3"/>
        <v>100</v>
      </c>
    </row>
    <row r="246" spans="1:6" ht="22.5" x14ac:dyDescent="0.2">
      <c r="A246" s="9" t="s">
        <v>871</v>
      </c>
      <c r="B246" s="161" t="s">
        <v>22</v>
      </c>
      <c r="C246" s="162" t="s">
        <v>941</v>
      </c>
      <c r="D246" s="10">
        <v>7383500</v>
      </c>
      <c r="E246" s="163">
        <v>7383400</v>
      </c>
      <c r="F246" s="11">
        <f t="shared" si="3"/>
        <v>100</v>
      </c>
    </row>
    <row r="247" spans="1:6" x14ac:dyDescent="0.2">
      <c r="A247" s="19" t="s">
        <v>403</v>
      </c>
      <c r="B247" s="170" t="s">
        <v>22</v>
      </c>
      <c r="C247" s="149" t="s">
        <v>650</v>
      </c>
      <c r="D247" s="20">
        <v>7383500</v>
      </c>
      <c r="E247" s="171">
        <v>7383400</v>
      </c>
      <c r="F247" s="21">
        <f t="shared" si="3"/>
        <v>100</v>
      </c>
    </row>
    <row r="248" spans="1:6" ht="22.5" x14ac:dyDescent="0.2">
      <c r="A248" s="9" t="s">
        <v>55</v>
      </c>
      <c r="B248" s="161" t="s">
        <v>22</v>
      </c>
      <c r="C248" s="162" t="s">
        <v>651</v>
      </c>
      <c r="D248" s="10">
        <v>5954600</v>
      </c>
      <c r="E248" s="163">
        <v>4903190.78</v>
      </c>
      <c r="F248" s="11">
        <f t="shared" si="3"/>
        <v>1051409.2199999997</v>
      </c>
    </row>
    <row r="249" spans="1:6" x14ac:dyDescent="0.2">
      <c r="A249" s="9" t="s">
        <v>58</v>
      </c>
      <c r="B249" s="161" t="s">
        <v>22</v>
      </c>
      <c r="C249" s="162" t="s">
        <v>652</v>
      </c>
      <c r="D249" s="10">
        <v>5954600</v>
      </c>
      <c r="E249" s="163">
        <v>4903190.78</v>
      </c>
      <c r="F249" s="11">
        <f t="shared" si="3"/>
        <v>1051409.2199999997</v>
      </c>
    </row>
    <row r="250" spans="1:6" ht="33.75" x14ac:dyDescent="0.2">
      <c r="A250" s="9" t="s">
        <v>653</v>
      </c>
      <c r="B250" s="161" t="s">
        <v>22</v>
      </c>
      <c r="C250" s="162" t="s">
        <v>654</v>
      </c>
      <c r="D250" s="10">
        <v>5954600</v>
      </c>
      <c r="E250" s="163">
        <v>4903190.78</v>
      </c>
      <c r="F250" s="11">
        <f t="shared" si="3"/>
        <v>1051409.2199999997</v>
      </c>
    </row>
    <row r="251" spans="1:6" ht="22.5" x14ac:dyDescent="0.2">
      <c r="A251" s="9" t="s">
        <v>655</v>
      </c>
      <c r="B251" s="161" t="s">
        <v>22</v>
      </c>
      <c r="C251" s="162" t="s">
        <v>656</v>
      </c>
      <c r="D251" s="10">
        <v>5954600</v>
      </c>
      <c r="E251" s="163">
        <v>4903190.78</v>
      </c>
      <c r="F251" s="11">
        <f t="shared" si="3"/>
        <v>1051409.2199999997</v>
      </c>
    </row>
    <row r="252" spans="1:6" ht="22.5" x14ac:dyDescent="0.2">
      <c r="A252" s="9" t="s">
        <v>871</v>
      </c>
      <c r="B252" s="161" t="s">
        <v>22</v>
      </c>
      <c r="C252" s="162" t="s">
        <v>942</v>
      </c>
      <c r="D252" s="10">
        <v>5954600</v>
      </c>
      <c r="E252" s="163">
        <v>4903190.78</v>
      </c>
      <c r="F252" s="11">
        <f t="shared" si="3"/>
        <v>1051409.2199999997</v>
      </c>
    </row>
    <row r="253" spans="1:6" x14ac:dyDescent="0.2">
      <c r="A253" s="19" t="s">
        <v>403</v>
      </c>
      <c r="B253" s="170" t="s">
        <v>22</v>
      </c>
      <c r="C253" s="149" t="s">
        <v>657</v>
      </c>
      <c r="D253" s="20">
        <v>5954600</v>
      </c>
      <c r="E253" s="171">
        <v>4903190.78</v>
      </c>
      <c r="F253" s="21">
        <f t="shared" si="3"/>
        <v>1051409.2199999997</v>
      </c>
    </row>
    <row r="254" spans="1:6" x14ac:dyDescent="0.2">
      <c r="A254" s="9" t="s">
        <v>416</v>
      </c>
      <c r="B254" s="161" t="s">
        <v>22</v>
      </c>
      <c r="C254" s="162" t="s">
        <v>658</v>
      </c>
      <c r="D254" s="10">
        <v>7419600</v>
      </c>
      <c r="E254" s="163">
        <v>5155420.8600000003</v>
      </c>
      <c r="F254" s="11">
        <f t="shared" si="3"/>
        <v>2264179.1399999997</v>
      </c>
    </row>
    <row r="255" spans="1:6" x14ac:dyDescent="0.2">
      <c r="A255" s="9" t="s">
        <v>393</v>
      </c>
      <c r="B255" s="161" t="s">
        <v>22</v>
      </c>
      <c r="C255" s="162" t="s">
        <v>659</v>
      </c>
      <c r="D255" s="10">
        <v>7419600</v>
      </c>
      <c r="E255" s="163">
        <v>5155420.8600000003</v>
      </c>
      <c r="F255" s="11">
        <f t="shared" si="3"/>
        <v>2264179.1399999997</v>
      </c>
    </row>
    <row r="256" spans="1:6" x14ac:dyDescent="0.2">
      <c r="A256" s="9" t="s">
        <v>393</v>
      </c>
      <c r="B256" s="161" t="s">
        <v>22</v>
      </c>
      <c r="C256" s="162" t="s">
        <v>660</v>
      </c>
      <c r="D256" s="10">
        <v>7419600</v>
      </c>
      <c r="E256" s="163">
        <v>5155420.8600000003</v>
      </c>
      <c r="F256" s="11">
        <f t="shared" si="3"/>
        <v>2264179.1399999997</v>
      </c>
    </row>
    <row r="257" spans="1:6" ht="33.75" x14ac:dyDescent="0.2">
      <c r="A257" s="9" t="s">
        <v>661</v>
      </c>
      <c r="B257" s="161" t="s">
        <v>22</v>
      </c>
      <c r="C257" s="162" t="s">
        <v>662</v>
      </c>
      <c r="D257" s="10">
        <v>4950000</v>
      </c>
      <c r="E257" s="163">
        <v>4497150</v>
      </c>
      <c r="F257" s="11">
        <f t="shared" si="3"/>
        <v>452850</v>
      </c>
    </row>
    <row r="258" spans="1:6" x14ac:dyDescent="0.2">
      <c r="A258" s="9" t="s">
        <v>873</v>
      </c>
      <c r="B258" s="161" t="s">
        <v>22</v>
      </c>
      <c r="C258" s="162" t="s">
        <v>943</v>
      </c>
      <c r="D258" s="10">
        <v>4950000</v>
      </c>
      <c r="E258" s="163">
        <v>4497150</v>
      </c>
      <c r="F258" s="11">
        <f t="shared" si="3"/>
        <v>452850</v>
      </c>
    </row>
    <row r="259" spans="1:6" ht="45" x14ac:dyDescent="0.2">
      <c r="A259" s="19" t="s">
        <v>663</v>
      </c>
      <c r="B259" s="170" t="s">
        <v>22</v>
      </c>
      <c r="C259" s="149" t="s">
        <v>664</v>
      </c>
      <c r="D259" s="20">
        <v>4950000</v>
      </c>
      <c r="E259" s="171">
        <v>4497150</v>
      </c>
      <c r="F259" s="21">
        <f t="shared" si="3"/>
        <v>452850</v>
      </c>
    </row>
    <row r="260" spans="1:6" ht="22.5" x14ac:dyDescent="0.2">
      <c r="A260" s="9" t="s">
        <v>665</v>
      </c>
      <c r="B260" s="161" t="s">
        <v>22</v>
      </c>
      <c r="C260" s="162" t="s">
        <v>666</v>
      </c>
      <c r="D260" s="10">
        <v>2469600</v>
      </c>
      <c r="E260" s="163">
        <v>658270.86</v>
      </c>
      <c r="F260" s="11">
        <f t="shared" si="3"/>
        <v>1811329.1400000001</v>
      </c>
    </row>
    <row r="261" spans="1:6" ht="22.5" x14ac:dyDescent="0.2">
      <c r="A261" s="9" t="s">
        <v>871</v>
      </c>
      <c r="B261" s="161" t="s">
        <v>22</v>
      </c>
      <c r="C261" s="162" t="s">
        <v>944</v>
      </c>
      <c r="D261" s="10">
        <v>2469600</v>
      </c>
      <c r="E261" s="163">
        <v>658270.86</v>
      </c>
      <c r="F261" s="11">
        <f t="shared" si="3"/>
        <v>1811329.1400000001</v>
      </c>
    </row>
    <row r="262" spans="1:6" x14ac:dyDescent="0.2">
      <c r="A262" s="19" t="s">
        <v>403</v>
      </c>
      <c r="B262" s="170" t="s">
        <v>22</v>
      </c>
      <c r="C262" s="149" t="s">
        <v>667</v>
      </c>
      <c r="D262" s="20">
        <v>2469600</v>
      </c>
      <c r="E262" s="171">
        <v>658270.86</v>
      </c>
      <c r="F262" s="21">
        <f t="shared" si="3"/>
        <v>1811329.1400000001</v>
      </c>
    </row>
    <row r="263" spans="1:6" x14ac:dyDescent="0.2">
      <c r="A263" s="9" t="s">
        <v>93</v>
      </c>
      <c r="B263" s="161" t="s">
        <v>22</v>
      </c>
      <c r="C263" s="162" t="s">
        <v>668</v>
      </c>
      <c r="D263" s="10">
        <v>115107886.48</v>
      </c>
      <c r="E263" s="163">
        <v>57206136.259999998</v>
      </c>
      <c r="F263" s="11">
        <f t="shared" si="3"/>
        <v>57901750.220000006</v>
      </c>
    </row>
    <row r="264" spans="1:6" ht="56.25" x14ac:dyDescent="0.2">
      <c r="A264" s="9" t="s">
        <v>587</v>
      </c>
      <c r="B264" s="161" t="s">
        <v>22</v>
      </c>
      <c r="C264" s="162" t="s">
        <v>669</v>
      </c>
      <c r="D264" s="10">
        <v>2356218</v>
      </c>
      <c r="E264" s="163" t="s">
        <v>19</v>
      </c>
      <c r="F264" s="11">
        <f t="shared" si="3"/>
        <v>2356218</v>
      </c>
    </row>
    <row r="265" spans="1:6" x14ac:dyDescent="0.2">
      <c r="A265" s="9" t="s">
        <v>58</v>
      </c>
      <c r="B265" s="161" t="s">
        <v>22</v>
      </c>
      <c r="C265" s="162" t="s">
        <v>670</v>
      </c>
      <c r="D265" s="10">
        <v>2356218</v>
      </c>
      <c r="E265" s="163" t="s">
        <v>19</v>
      </c>
      <c r="F265" s="11">
        <f t="shared" si="3"/>
        <v>2356218</v>
      </c>
    </row>
    <row r="266" spans="1:6" ht="33.75" x14ac:dyDescent="0.2">
      <c r="A266" s="9" t="s">
        <v>590</v>
      </c>
      <c r="B266" s="161" t="s">
        <v>22</v>
      </c>
      <c r="C266" s="162" t="s">
        <v>671</v>
      </c>
      <c r="D266" s="10">
        <v>2356218</v>
      </c>
      <c r="E266" s="163" t="s">
        <v>19</v>
      </c>
      <c r="F266" s="11">
        <f t="shared" si="3"/>
        <v>2356218</v>
      </c>
    </row>
    <row r="267" spans="1:6" ht="33.75" x14ac:dyDescent="0.2">
      <c r="A267" s="9" t="s">
        <v>51</v>
      </c>
      <c r="B267" s="161" t="s">
        <v>22</v>
      </c>
      <c r="C267" s="162" t="s">
        <v>672</v>
      </c>
      <c r="D267" s="10">
        <v>2356218</v>
      </c>
      <c r="E267" s="163" t="s">
        <v>19</v>
      </c>
      <c r="F267" s="11">
        <f t="shared" si="3"/>
        <v>2356218</v>
      </c>
    </row>
    <row r="268" spans="1:6" ht="22.5" x14ac:dyDescent="0.2">
      <c r="A268" s="9" t="s">
        <v>914</v>
      </c>
      <c r="B268" s="161" t="s">
        <v>22</v>
      </c>
      <c r="C268" s="162" t="s">
        <v>945</v>
      </c>
      <c r="D268" s="10">
        <v>2356218</v>
      </c>
      <c r="E268" s="163" t="s">
        <v>19</v>
      </c>
      <c r="F268" s="11">
        <f t="shared" si="3"/>
        <v>2356218</v>
      </c>
    </row>
    <row r="269" spans="1:6" ht="33.75" x14ac:dyDescent="0.2">
      <c r="A269" s="19" t="s">
        <v>618</v>
      </c>
      <c r="B269" s="170" t="s">
        <v>22</v>
      </c>
      <c r="C269" s="149" t="s">
        <v>673</v>
      </c>
      <c r="D269" s="20">
        <v>2356218</v>
      </c>
      <c r="E269" s="171" t="s">
        <v>19</v>
      </c>
      <c r="F269" s="21">
        <f t="shared" si="3"/>
        <v>2356218</v>
      </c>
    </row>
    <row r="270" spans="1:6" ht="22.5" x14ac:dyDescent="0.2">
      <c r="A270" s="9" t="s">
        <v>55</v>
      </c>
      <c r="B270" s="161" t="s">
        <v>22</v>
      </c>
      <c r="C270" s="162" t="s">
        <v>674</v>
      </c>
      <c r="D270" s="10">
        <v>34092200</v>
      </c>
      <c r="E270" s="163">
        <v>27233784.289999999</v>
      </c>
      <c r="F270" s="11">
        <f t="shared" si="3"/>
        <v>6858415.7100000009</v>
      </c>
    </row>
    <row r="271" spans="1:6" x14ac:dyDescent="0.2">
      <c r="A271" s="9" t="s">
        <v>58</v>
      </c>
      <c r="B271" s="161" t="s">
        <v>22</v>
      </c>
      <c r="C271" s="162" t="s">
        <v>675</v>
      </c>
      <c r="D271" s="10">
        <v>34092200</v>
      </c>
      <c r="E271" s="163">
        <v>27233784.289999999</v>
      </c>
      <c r="F271" s="11">
        <f t="shared" ref="F271:F334" si="4">IF(OR(D271="-",IF(E271="-",0,E271)&gt;=IF(D271="-",0,D271)),"-",IF(D271="-",0,D271)-IF(E271="-",0,E271))</f>
        <v>6858415.7100000009</v>
      </c>
    </row>
    <row r="272" spans="1:6" ht="33.75" x14ac:dyDescent="0.2">
      <c r="A272" s="9" t="s">
        <v>676</v>
      </c>
      <c r="B272" s="161" t="s">
        <v>22</v>
      </c>
      <c r="C272" s="162" t="s">
        <v>677</v>
      </c>
      <c r="D272" s="10">
        <v>34092200</v>
      </c>
      <c r="E272" s="163">
        <v>27233784.289999999</v>
      </c>
      <c r="F272" s="11">
        <f t="shared" si="4"/>
        <v>6858415.7100000009</v>
      </c>
    </row>
    <row r="273" spans="1:6" ht="33.75" x14ac:dyDescent="0.2">
      <c r="A273" s="9" t="s">
        <v>678</v>
      </c>
      <c r="B273" s="161" t="s">
        <v>22</v>
      </c>
      <c r="C273" s="162" t="s">
        <v>679</v>
      </c>
      <c r="D273" s="10">
        <v>28100000</v>
      </c>
      <c r="E273" s="163">
        <v>23414594.690000001</v>
      </c>
      <c r="F273" s="11">
        <f t="shared" si="4"/>
        <v>4685405.3099999987</v>
      </c>
    </row>
    <row r="274" spans="1:6" ht="22.5" x14ac:dyDescent="0.2">
      <c r="A274" s="9" t="s">
        <v>880</v>
      </c>
      <c r="B274" s="161" t="s">
        <v>22</v>
      </c>
      <c r="C274" s="162" t="s">
        <v>946</v>
      </c>
      <c r="D274" s="10">
        <v>28100000</v>
      </c>
      <c r="E274" s="163">
        <v>23414594.690000001</v>
      </c>
      <c r="F274" s="11">
        <f t="shared" si="4"/>
        <v>4685405.3099999987</v>
      </c>
    </row>
    <row r="275" spans="1:6" x14ac:dyDescent="0.2">
      <c r="A275" s="19" t="s">
        <v>480</v>
      </c>
      <c r="B275" s="170" t="s">
        <v>22</v>
      </c>
      <c r="C275" s="149" t="s">
        <v>680</v>
      </c>
      <c r="D275" s="20">
        <v>28100000</v>
      </c>
      <c r="E275" s="171">
        <v>23414594.690000001</v>
      </c>
      <c r="F275" s="21">
        <f t="shared" si="4"/>
        <v>4685405.3099999987</v>
      </c>
    </row>
    <row r="276" spans="1:6" ht="45" x14ac:dyDescent="0.2">
      <c r="A276" s="9" t="s">
        <v>681</v>
      </c>
      <c r="B276" s="161" t="s">
        <v>22</v>
      </c>
      <c r="C276" s="162" t="s">
        <v>682</v>
      </c>
      <c r="D276" s="10">
        <v>5992200</v>
      </c>
      <c r="E276" s="163">
        <v>3819189.6</v>
      </c>
      <c r="F276" s="11">
        <f t="shared" si="4"/>
        <v>2173010.4</v>
      </c>
    </row>
    <row r="277" spans="1:6" ht="22.5" x14ac:dyDescent="0.2">
      <c r="A277" s="9" t="s">
        <v>880</v>
      </c>
      <c r="B277" s="161" t="s">
        <v>22</v>
      </c>
      <c r="C277" s="162" t="s">
        <v>947</v>
      </c>
      <c r="D277" s="10">
        <v>5992200</v>
      </c>
      <c r="E277" s="163">
        <v>3819189.6</v>
      </c>
      <c r="F277" s="11">
        <f t="shared" si="4"/>
        <v>2173010.4</v>
      </c>
    </row>
    <row r="278" spans="1:6" x14ac:dyDescent="0.2">
      <c r="A278" s="19" t="s">
        <v>480</v>
      </c>
      <c r="B278" s="170" t="s">
        <v>22</v>
      </c>
      <c r="C278" s="149" t="s">
        <v>683</v>
      </c>
      <c r="D278" s="20">
        <v>5992200</v>
      </c>
      <c r="E278" s="171">
        <v>3819189.6</v>
      </c>
      <c r="F278" s="21">
        <f t="shared" si="4"/>
        <v>2173010.4</v>
      </c>
    </row>
    <row r="279" spans="1:6" ht="33.75" x14ac:dyDescent="0.2">
      <c r="A279" s="9" t="s">
        <v>435</v>
      </c>
      <c r="B279" s="161" t="s">
        <v>22</v>
      </c>
      <c r="C279" s="162" t="s">
        <v>684</v>
      </c>
      <c r="D279" s="10">
        <v>3542300</v>
      </c>
      <c r="E279" s="163">
        <v>3051098.95</v>
      </c>
      <c r="F279" s="11">
        <f t="shared" si="4"/>
        <v>491201.04999999981</v>
      </c>
    </row>
    <row r="280" spans="1:6" x14ac:dyDescent="0.2">
      <c r="A280" s="9" t="s">
        <v>58</v>
      </c>
      <c r="B280" s="161" t="s">
        <v>22</v>
      </c>
      <c r="C280" s="162" t="s">
        <v>685</v>
      </c>
      <c r="D280" s="10">
        <v>3542300</v>
      </c>
      <c r="E280" s="163">
        <v>3051098.95</v>
      </c>
      <c r="F280" s="11">
        <f t="shared" si="4"/>
        <v>491201.04999999981</v>
      </c>
    </row>
    <row r="281" spans="1:6" ht="22.5" x14ac:dyDescent="0.2">
      <c r="A281" s="9" t="s">
        <v>686</v>
      </c>
      <c r="B281" s="161" t="s">
        <v>22</v>
      </c>
      <c r="C281" s="162" t="s">
        <v>687</v>
      </c>
      <c r="D281" s="10">
        <v>3542300</v>
      </c>
      <c r="E281" s="163">
        <v>3051098.95</v>
      </c>
      <c r="F281" s="11">
        <f t="shared" si="4"/>
        <v>491201.04999999981</v>
      </c>
    </row>
    <row r="282" spans="1:6" ht="78.75" x14ac:dyDescent="0.2">
      <c r="A282" s="172" t="s">
        <v>688</v>
      </c>
      <c r="B282" s="161" t="s">
        <v>22</v>
      </c>
      <c r="C282" s="162" t="s">
        <v>689</v>
      </c>
      <c r="D282" s="10">
        <v>3542300</v>
      </c>
      <c r="E282" s="163">
        <v>3051098.95</v>
      </c>
      <c r="F282" s="11">
        <f t="shared" si="4"/>
        <v>491201.04999999981</v>
      </c>
    </row>
    <row r="283" spans="1:6" ht="22.5" x14ac:dyDescent="0.2">
      <c r="A283" s="9" t="s">
        <v>871</v>
      </c>
      <c r="B283" s="161" t="s">
        <v>22</v>
      </c>
      <c r="C283" s="162" t="s">
        <v>948</v>
      </c>
      <c r="D283" s="10">
        <v>3542300</v>
      </c>
      <c r="E283" s="163">
        <v>3051098.95</v>
      </c>
      <c r="F283" s="11">
        <f t="shared" si="4"/>
        <v>491201.04999999981</v>
      </c>
    </row>
    <row r="284" spans="1:6" x14ac:dyDescent="0.2">
      <c r="A284" s="19" t="s">
        <v>403</v>
      </c>
      <c r="B284" s="170" t="s">
        <v>22</v>
      </c>
      <c r="C284" s="149" t="s">
        <v>690</v>
      </c>
      <c r="D284" s="20">
        <v>3542300</v>
      </c>
      <c r="E284" s="171">
        <v>3051098.95</v>
      </c>
      <c r="F284" s="21">
        <f t="shared" si="4"/>
        <v>491201.04999999981</v>
      </c>
    </row>
    <row r="285" spans="1:6" ht="33.75" x14ac:dyDescent="0.2">
      <c r="A285" s="9" t="s">
        <v>691</v>
      </c>
      <c r="B285" s="161" t="s">
        <v>22</v>
      </c>
      <c r="C285" s="162" t="s">
        <v>692</v>
      </c>
      <c r="D285" s="10">
        <v>32148200</v>
      </c>
      <c r="E285" s="163">
        <v>11190301.84</v>
      </c>
      <c r="F285" s="11">
        <f t="shared" si="4"/>
        <v>20957898.16</v>
      </c>
    </row>
    <row r="286" spans="1:6" ht="22.5" x14ac:dyDescent="0.2">
      <c r="A286" s="9" t="s">
        <v>603</v>
      </c>
      <c r="B286" s="161" t="s">
        <v>22</v>
      </c>
      <c r="C286" s="162" t="s">
        <v>693</v>
      </c>
      <c r="D286" s="10">
        <v>11477700</v>
      </c>
      <c r="E286" s="163">
        <v>11180301.84</v>
      </c>
      <c r="F286" s="11">
        <f t="shared" si="4"/>
        <v>297398.16000000015</v>
      </c>
    </row>
    <row r="287" spans="1:6" ht="22.5" x14ac:dyDescent="0.2">
      <c r="A287" s="9" t="s">
        <v>694</v>
      </c>
      <c r="B287" s="161" t="s">
        <v>22</v>
      </c>
      <c r="C287" s="162" t="s">
        <v>695</v>
      </c>
      <c r="D287" s="10">
        <v>11477700</v>
      </c>
      <c r="E287" s="163">
        <v>11180301.84</v>
      </c>
      <c r="F287" s="11">
        <f t="shared" si="4"/>
        <v>297398.16000000015</v>
      </c>
    </row>
    <row r="288" spans="1:6" ht="22.5" x14ac:dyDescent="0.2">
      <c r="A288" s="9" t="s">
        <v>696</v>
      </c>
      <c r="B288" s="161" t="s">
        <v>22</v>
      </c>
      <c r="C288" s="162" t="s">
        <v>697</v>
      </c>
      <c r="D288" s="10">
        <v>11477700</v>
      </c>
      <c r="E288" s="163">
        <v>11180301.84</v>
      </c>
      <c r="F288" s="11">
        <f t="shared" si="4"/>
        <v>297398.16000000015</v>
      </c>
    </row>
    <row r="289" spans="1:6" ht="22.5" x14ac:dyDescent="0.2">
      <c r="A289" s="9" t="s">
        <v>871</v>
      </c>
      <c r="B289" s="161" t="s">
        <v>22</v>
      </c>
      <c r="C289" s="162" t="s">
        <v>949</v>
      </c>
      <c r="D289" s="10">
        <v>11477700</v>
      </c>
      <c r="E289" s="163">
        <v>11180301.84</v>
      </c>
      <c r="F289" s="11">
        <f t="shared" si="4"/>
        <v>297398.16000000015</v>
      </c>
    </row>
    <row r="290" spans="1:6" x14ac:dyDescent="0.2">
      <c r="A290" s="19" t="s">
        <v>403</v>
      </c>
      <c r="B290" s="170" t="s">
        <v>22</v>
      </c>
      <c r="C290" s="149" t="s">
        <v>698</v>
      </c>
      <c r="D290" s="20">
        <v>11477700</v>
      </c>
      <c r="E290" s="171">
        <v>11180301.84</v>
      </c>
      <c r="F290" s="21">
        <f t="shared" si="4"/>
        <v>297398.16000000015</v>
      </c>
    </row>
    <row r="291" spans="1:6" x14ac:dyDescent="0.2">
      <c r="A291" s="9" t="s">
        <v>58</v>
      </c>
      <c r="B291" s="161" t="s">
        <v>22</v>
      </c>
      <c r="C291" s="162" t="s">
        <v>699</v>
      </c>
      <c r="D291" s="10">
        <v>4464600</v>
      </c>
      <c r="E291" s="163">
        <v>10000</v>
      </c>
      <c r="F291" s="11">
        <f t="shared" si="4"/>
        <v>4454600</v>
      </c>
    </row>
    <row r="292" spans="1:6" ht="22.5" x14ac:dyDescent="0.2">
      <c r="A292" s="9" t="s">
        <v>700</v>
      </c>
      <c r="B292" s="161" t="s">
        <v>22</v>
      </c>
      <c r="C292" s="162" t="s">
        <v>701</v>
      </c>
      <c r="D292" s="10">
        <v>4464600</v>
      </c>
      <c r="E292" s="163">
        <v>10000</v>
      </c>
      <c r="F292" s="11">
        <f t="shared" si="4"/>
        <v>4454600</v>
      </c>
    </row>
    <row r="293" spans="1:6" ht="22.5" x14ac:dyDescent="0.2">
      <c r="A293" s="9" t="s">
        <v>702</v>
      </c>
      <c r="B293" s="161" t="s">
        <v>22</v>
      </c>
      <c r="C293" s="162" t="s">
        <v>703</v>
      </c>
      <c r="D293" s="10">
        <v>4464600</v>
      </c>
      <c r="E293" s="163">
        <v>10000</v>
      </c>
      <c r="F293" s="11">
        <f t="shared" si="4"/>
        <v>4454600</v>
      </c>
    </row>
    <row r="294" spans="1:6" ht="22.5" x14ac:dyDescent="0.2">
      <c r="A294" s="9" t="s">
        <v>871</v>
      </c>
      <c r="B294" s="161" t="s">
        <v>22</v>
      </c>
      <c r="C294" s="162" t="s">
        <v>950</v>
      </c>
      <c r="D294" s="10">
        <v>4464600</v>
      </c>
      <c r="E294" s="163">
        <v>10000</v>
      </c>
      <c r="F294" s="11">
        <f t="shared" si="4"/>
        <v>4454600</v>
      </c>
    </row>
    <row r="295" spans="1:6" x14ac:dyDescent="0.2">
      <c r="A295" s="19" t="s">
        <v>403</v>
      </c>
      <c r="B295" s="170" t="s">
        <v>22</v>
      </c>
      <c r="C295" s="149" t="s">
        <v>704</v>
      </c>
      <c r="D295" s="20">
        <v>4464600</v>
      </c>
      <c r="E295" s="171">
        <v>10000</v>
      </c>
      <c r="F295" s="21">
        <f t="shared" si="4"/>
        <v>4454600</v>
      </c>
    </row>
    <row r="296" spans="1:6" x14ac:dyDescent="0.2">
      <c r="A296" s="9" t="s">
        <v>705</v>
      </c>
      <c r="B296" s="161" t="s">
        <v>22</v>
      </c>
      <c r="C296" s="162" t="s">
        <v>706</v>
      </c>
      <c r="D296" s="10">
        <v>16205900</v>
      </c>
      <c r="E296" s="163" t="s">
        <v>19</v>
      </c>
      <c r="F296" s="11">
        <f t="shared" si="4"/>
        <v>16205900</v>
      </c>
    </row>
    <row r="297" spans="1:6" x14ac:dyDescent="0.2">
      <c r="A297" s="9" t="s">
        <v>707</v>
      </c>
      <c r="B297" s="161" t="s">
        <v>22</v>
      </c>
      <c r="C297" s="162" t="s">
        <v>708</v>
      </c>
      <c r="D297" s="10">
        <v>16205900</v>
      </c>
      <c r="E297" s="163" t="s">
        <v>19</v>
      </c>
      <c r="F297" s="11">
        <f t="shared" si="4"/>
        <v>16205900</v>
      </c>
    </row>
    <row r="298" spans="1:6" ht="22.5" x14ac:dyDescent="0.2">
      <c r="A298" s="9" t="s">
        <v>951</v>
      </c>
      <c r="B298" s="161" t="s">
        <v>22</v>
      </c>
      <c r="C298" s="162" t="s">
        <v>952</v>
      </c>
      <c r="D298" s="10">
        <v>204899.6</v>
      </c>
      <c r="E298" s="163" t="s">
        <v>19</v>
      </c>
      <c r="F298" s="11">
        <f t="shared" si="4"/>
        <v>204899.6</v>
      </c>
    </row>
    <row r="299" spans="1:6" ht="22.5" x14ac:dyDescent="0.2">
      <c r="A299" s="9" t="s">
        <v>914</v>
      </c>
      <c r="B299" s="161" t="s">
        <v>22</v>
      </c>
      <c r="C299" s="162" t="s">
        <v>953</v>
      </c>
      <c r="D299" s="10">
        <v>204899.6</v>
      </c>
      <c r="E299" s="163" t="s">
        <v>19</v>
      </c>
      <c r="F299" s="11">
        <f t="shared" si="4"/>
        <v>204899.6</v>
      </c>
    </row>
    <row r="300" spans="1:6" ht="33.75" x14ac:dyDescent="0.2">
      <c r="A300" s="19" t="s">
        <v>618</v>
      </c>
      <c r="B300" s="170" t="s">
        <v>22</v>
      </c>
      <c r="C300" s="149" t="s">
        <v>954</v>
      </c>
      <c r="D300" s="20">
        <v>204899.6</v>
      </c>
      <c r="E300" s="171" t="s">
        <v>19</v>
      </c>
      <c r="F300" s="21">
        <f t="shared" si="4"/>
        <v>204899.6</v>
      </c>
    </row>
    <row r="301" spans="1:6" ht="22.5" x14ac:dyDescent="0.2">
      <c r="A301" s="9" t="s">
        <v>709</v>
      </c>
      <c r="B301" s="161" t="s">
        <v>22</v>
      </c>
      <c r="C301" s="162" t="s">
        <v>710</v>
      </c>
      <c r="D301" s="10">
        <v>16001000.4</v>
      </c>
      <c r="E301" s="163" t="s">
        <v>19</v>
      </c>
      <c r="F301" s="11">
        <f t="shared" si="4"/>
        <v>16001000.4</v>
      </c>
    </row>
    <row r="302" spans="1:6" ht="22.5" x14ac:dyDescent="0.2">
      <c r="A302" s="9" t="s">
        <v>914</v>
      </c>
      <c r="B302" s="161" t="s">
        <v>22</v>
      </c>
      <c r="C302" s="162" t="s">
        <v>955</v>
      </c>
      <c r="D302" s="10">
        <v>16001000.4</v>
      </c>
      <c r="E302" s="163" t="s">
        <v>19</v>
      </c>
      <c r="F302" s="11">
        <f t="shared" si="4"/>
        <v>16001000.4</v>
      </c>
    </row>
    <row r="303" spans="1:6" ht="33.75" x14ac:dyDescent="0.2">
      <c r="A303" s="19" t="s">
        <v>618</v>
      </c>
      <c r="B303" s="170" t="s">
        <v>22</v>
      </c>
      <c r="C303" s="149" t="s">
        <v>711</v>
      </c>
      <c r="D303" s="20">
        <v>16001000.4</v>
      </c>
      <c r="E303" s="171" t="s">
        <v>19</v>
      </c>
      <c r="F303" s="21">
        <f t="shared" si="4"/>
        <v>16001000.4</v>
      </c>
    </row>
    <row r="304" spans="1:6" x14ac:dyDescent="0.2">
      <c r="A304" s="9" t="s">
        <v>416</v>
      </c>
      <c r="B304" s="161" t="s">
        <v>22</v>
      </c>
      <c r="C304" s="162" t="s">
        <v>712</v>
      </c>
      <c r="D304" s="10">
        <v>42968968.479999997</v>
      </c>
      <c r="E304" s="163">
        <v>15730951.18</v>
      </c>
      <c r="F304" s="11">
        <f t="shared" si="4"/>
        <v>27238017.299999997</v>
      </c>
    </row>
    <row r="305" spans="1:6" x14ac:dyDescent="0.2">
      <c r="A305" s="9" t="s">
        <v>393</v>
      </c>
      <c r="B305" s="161" t="s">
        <v>22</v>
      </c>
      <c r="C305" s="162" t="s">
        <v>713</v>
      </c>
      <c r="D305" s="10">
        <v>42968968.479999997</v>
      </c>
      <c r="E305" s="163">
        <v>15730951.18</v>
      </c>
      <c r="F305" s="11">
        <f t="shared" si="4"/>
        <v>27238017.299999997</v>
      </c>
    </row>
    <row r="306" spans="1:6" x14ac:dyDescent="0.2">
      <c r="A306" s="9" t="s">
        <v>393</v>
      </c>
      <c r="B306" s="161" t="s">
        <v>22</v>
      </c>
      <c r="C306" s="162" t="s">
        <v>714</v>
      </c>
      <c r="D306" s="10">
        <v>42968968.479999997</v>
      </c>
      <c r="E306" s="163">
        <v>15730951.18</v>
      </c>
      <c r="F306" s="11">
        <f t="shared" si="4"/>
        <v>27238017.299999997</v>
      </c>
    </row>
    <row r="307" spans="1:6" ht="22.5" x14ac:dyDescent="0.2">
      <c r="A307" s="9" t="s">
        <v>452</v>
      </c>
      <c r="B307" s="161" t="s">
        <v>22</v>
      </c>
      <c r="C307" s="162" t="s">
        <v>715</v>
      </c>
      <c r="D307" s="10">
        <v>17317600</v>
      </c>
      <c r="E307" s="163">
        <v>12806281.17</v>
      </c>
      <c r="F307" s="11">
        <f t="shared" si="4"/>
        <v>4511318.83</v>
      </c>
    </row>
    <row r="308" spans="1:6" ht="22.5" x14ac:dyDescent="0.2">
      <c r="A308" s="9" t="s">
        <v>880</v>
      </c>
      <c r="B308" s="161" t="s">
        <v>22</v>
      </c>
      <c r="C308" s="162" t="s">
        <v>956</v>
      </c>
      <c r="D308" s="10">
        <v>17317600</v>
      </c>
      <c r="E308" s="163">
        <v>12806281.17</v>
      </c>
      <c r="F308" s="11">
        <f t="shared" si="4"/>
        <v>4511318.83</v>
      </c>
    </row>
    <row r="309" spans="1:6" ht="45" x14ac:dyDescent="0.2">
      <c r="A309" s="19" t="s">
        <v>537</v>
      </c>
      <c r="B309" s="170" t="s">
        <v>22</v>
      </c>
      <c r="C309" s="149" t="s">
        <v>716</v>
      </c>
      <c r="D309" s="20">
        <v>17317600</v>
      </c>
      <c r="E309" s="171">
        <v>12806281.17</v>
      </c>
      <c r="F309" s="21">
        <f t="shared" si="4"/>
        <v>4511318.83</v>
      </c>
    </row>
    <row r="310" spans="1:6" ht="22.5" x14ac:dyDescent="0.2">
      <c r="A310" s="9" t="s">
        <v>717</v>
      </c>
      <c r="B310" s="161" t="s">
        <v>22</v>
      </c>
      <c r="C310" s="162" t="s">
        <v>718</v>
      </c>
      <c r="D310" s="10">
        <v>1717500</v>
      </c>
      <c r="E310" s="163">
        <v>592181.79</v>
      </c>
      <c r="F310" s="11">
        <f t="shared" si="4"/>
        <v>1125318.21</v>
      </c>
    </row>
    <row r="311" spans="1:6" ht="22.5" x14ac:dyDescent="0.2">
      <c r="A311" s="9" t="s">
        <v>871</v>
      </c>
      <c r="B311" s="161" t="s">
        <v>22</v>
      </c>
      <c r="C311" s="162" t="s">
        <v>957</v>
      </c>
      <c r="D311" s="10">
        <v>1717500</v>
      </c>
      <c r="E311" s="163">
        <v>592181.79</v>
      </c>
      <c r="F311" s="11">
        <f t="shared" si="4"/>
        <v>1125318.21</v>
      </c>
    </row>
    <row r="312" spans="1:6" x14ac:dyDescent="0.2">
      <c r="A312" s="19" t="s">
        <v>403</v>
      </c>
      <c r="B312" s="170" t="s">
        <v>22</v>
      </c>
      <c r="C312" s="149" t="s">
        <v>719</v>
      </c>
      <c r="D312" s="20">
        <v>1717500</v>
      </c>
      <c r="E312" s="171">
        <v>592181.79</v>
      </c>
      <c r="F312" s="21">
        <f t="shared" si="4"/>
        <v>1125318.21</v>
      </c>
    </row>
    <row r="313" spans="1:6" ht="22.5" x14ac:dyDescent="0.2">
      <c r="A313" s="9" t="s">
        <v>720</v>
      </c>
      <c r="B313" s="161" t="s">
        <v>22</v>
      </c>
      <c r="C313" s="162" t="s">
        <v>721</v>
      </c>
      <c r="D313" s="10">
        <v>4306868.4800000004</v>
      </c>
      <c r="E313" s="163">
        <v>899905.96</v>
      </c>
      <c r="F313" s="11">
        <f t="shared" si="4"/>
        <v>3406962.5200000005</v>
      </c>
    </row>
    <row r="314" spans="1:6" ht="22.5" x14ac:dyDescent="0.2">
      <c r="A314" s="9" t="s">
        <v>871</v>
      </c>
      <c r="B314" s="161" t="s">
        <v>22</v>
      </c>
      <c r="C314" s="162" t="s">
        <v>958</v>
      </c>
      <c r="D314" s="10">
        <v>4306868.4800000004</v>
      </c>
      <c r="E314" s="163">
        <v>899905.96</v>
      </c>
      <c r="F314" s="11">
        <f t="shared" si="4"/>
        <v>3406962.5200000005</v>
      </c>
    </row>
    <row r="315" spans="1:6" x14ac:dyDescent="0.2">
      <c r="A315" s="19" t="s">
        <v>403</v>
      </c>
      <c r="B315" s="170" t="s">
        <v>22</v>
      </c>
      <c r="C315" s="149" t="s">
        <v>722</v>
      </c>
      <c r="D315" s="20">
        <v>4306868.4800000004</v>
      </c>
      <c r="E315" s="171">
        <v>899905.96</v>
      </c>
      <c r="F315" s="21">
        <f t="shared" si="4"/>
        <v>3406962.5200000005</v>
      </c>
    </row>
    <row r="316" spans="1:6" ht="22.5" x14ac:dyDescent="0.2">
      <c r="A316" s="9" t="s">
        <v>542</v>
      </c>
      <c r="B316" s="161" t="s">
        <v>22</v>
      </c>
      <c r="C316" s="162" t="s">
        <v>723</v>
      </c>
      <c r="D316" s="10">
        <v>100000</v>
      </c>
      <c r="E316" s="163" t="s">
        <v>19</v>
      </c>
      <c r="F316" s="11">
        <f t="shared" si="4"/>
        <v>100000</v>
      </c>
    </row>
    <row r="317" spans="1:6" ht="22.5" x14ac:dyDescent="0.2">
      <c r="A317" s="9" t="s">
        <v>871</v>
      </c>
      <c r="B317" s="161" t="s">
        <v>22</v>
      </c>
      <c r="C317" s="162" t="s">
        <v>959</v>
      </c>
      <c r="D317" s="10">
        <v>100000</v>
      </c>
      <c r="E317" s="163" t="s">
        <v>19</v>
      </c>
      <c r="F317" s="11">
        <f t="shared" si="4"/>
        <v>100000</v>
      </c>
    </row>
    <row r="318" spans="1:6" x14ac:dyDescent="0.2">
      <c r="A318" s="19" t="s">
        <v>403</v>
      </c>
      <c r="B318" s="170" t="s">
        <v>22</v>
      </c>
      <c r="C318" s="149" t="s">
        <v>724</v>
      </c>
      <c r="D318" s="20">
        <v>100000</v>
      </c>
      <c r="E318" s="171" t="s">
        <v>19</v>
      </c>
      <c r="F318" s="21">
        <f t="shared" si="4"/>
        <v>100000</v>
      </c>
    </row>
    <row r="319" spans="1:6" ht="22.5" x14ac:dyDescent="0.2">
      <c r="A319" s="9" t="s">
        <v>702</v>
      </c>
      <c r="B319" s="161" t="s">
        <v>22</v>
      </c>
      <c r="C319" s="162" t="s">
        <v>725</v>
      </c>
      <c r="D319" s="10">
        <v>19527000</v>
      </c>
      <c r="E319" s="163">
        <v>1432582.26</v>
      </c>
      <c r="F319" s="11">
        <f t="shared" si="4"/>
        <v>18094417.739999998</v>
      </c>
    </row>
    <row r="320" spans="1:6" ht="22.5" x14ac:dyDescent="0.2">
      <c r="A320" s="9" t="s">
        <v>871</v>
      </c>
      <c r="B320" s="161" t="s">
        <v>22</v>
      </c>
      <c r="C320" s="162" t="s">
        <v>960</v>
      </c>
      <c r="D320" s="10">
        <v>1086000</v>
      </c>
      <c r="E320" s="163">
        <v>1057659.81</v>
      </c>
      <c r="F320" s="11">
        <f t="shared" si="4"/>
        <v>28340.189999999944</v>
      </c>
    </row>
    <row r="321" spans="1:6" x14ac:dyDescent="0.2">
      <c r="A321" s="19" t="s">
        <v>403</v>
      </c>
      <c r="B321" s="170" t="s">
        <v>22</v>
      </c>
      <c r="C321" s="149" t="s">
        <v>726</v>
      </c>
      <c r="D321" s="20">
        <v>1086000</v>
      </c>
      <c r="E321" s="171">
        <v>1057659.81</v>
      </c>
      <c r="F321" s="21">
        <f t="shared" si="4"/>
        <v>28340.189999999944</v>
      </c>
    </row>
    <row r="322" spans="1:6" ht="22.5" x14ac:dyDescent="0.2">
      <c r="A322" s="9" t="s">
        <v>914</v>
      </c>
      <c r="B322" s="161" t="s">
        <v>22</v>
      </c>
      <c r="C322" s="162" t="s">
        <v>961</v>
      </c>
      <c r="D322" s="10">
        <v>18441000</v>
      </c>
      <c r="E322" s="163">
        <v>374922.45</v>
      </c>
      <c r="F322" s="11">
        <f t="shared" si="4"/>
        <v>18066077.550000001</v>
      </c>
    </row>
    <row r="323" spans="1:6" ht="33.75" x14ac:dyDescent="0.2">
      <c r="A323" s="19" t="s">
        <v>618</v>
      </c>
      <c r="B323" s="170" t="s">
        <v>22</v>
      </c>
      <c r="C323" s="149" t="s">
        <v>727</v>
      </c>
      <c r="D323" s="20">
        <v>18441000</v>
      </c>
      <c r="E323" s="171">
        <v>374922.45</v>
      </c>
      <c r="F323" s="21">
        <f t="shared" si="4"/>
        <v>18066077.550000001</v>
      </c>
    </row>
    <row r="324" spans="1:6" ht="22.5" x14ac:dyDescent="0.2">
      <c r="A324" s="9" t="s">
        <v>728</v>
      </c>
      <c r="B324" s="161" t="s">
        <v>22</v>
      </c>
      <c r="C324" s="162" t="s">
        <v>729</v>
      </c>
      <c r="D324" s="10">
        <v>19959072.760000002</v>
      </c>
      <c r="E324" s="163">
        <v>12241878.539999999</v>
      </c>
      <c r="F324" s="11">
        <f t="shared" si="4"/>
        <v>7717194.2200000025</v>
      </c>
    </row>
    <row r="325" spans="1:6" x14ac:dyDescent="0.2">
      <c r="A325" s="9" t="s">
        <v>416</v>
      </c>
      <c r="B325" s="161" t="s">
        <v>22</v>
      </c>
      <c r="C325" s="162" t="s">
        <v>730</v>
      </c>
      <c r="D325" s="10">
        <v>19959072.760000002</v>
      </c>
      <c r="E325" s="163">
        <v>12241878.539999999</v>
      </c>
      <c r="F325" s="11">
        <f t="shared" si="4"/>
        <v>7717194.2200000025</v>
      </c>
    </row>
    <row r="326" spans="1:6" x14ac:dyDescent="0.2">
      <c r="A326" s="9" t="s">
        <v>393</v>
      </c>
      <c r="B326" s="161" t="s">
        <v>22</v>
      </c>
      <c r="C326" s="162" t="s">
        <v>731</v>
      </c>
      <c r="D326" s="10">
        <v>19959072.760000002</v>
      </c>
      <c r="E326" s="163">
        <v>12241878.539999999</v>
      </c>
      <c r="F326" s="11">
        <f t="shared" si="4"/>
        <v>7717194.2200000025</v>
      </c>
    </row>
    <row r="327" spans="1:6" x14ac:dyDescent="0.2">
      <c r="A327" s="9" t="s">
        <v>393</v>
      </c>
      <c r="B327" s="161" t="s">
        <v>22</v>
      </c>
      <c r="C327" s="162" t="s">
        <v>732</v>
      </c>
      <c r="D327" s="10">
        <v>19959072.760000002</v>
      </c>
      <c r="E327" s="163">
        <v>12241878.539999999</v>
      </c>
      <c r="F327" s="11">
        <f t="shared" si="4"/>
        <v>7717194.2200000025</v>
      </c>
    </row>
    <row r="328" spans="1:6" ht="22.5" x14ac:dyDescent="0.2">
      <c r="A328" s="9" t="s">
        <v>452</v>
      </c>
      <c r="B328" s="161" t="s">
        <v>22</v>
      </c>
      <c r="C328" s="162" t="s">
        <v>733</v>
      </c>
      <c r="D328" s="10">
        <v>14361215.26</v>
      </c>
      <c r="E328" s="163">
        <v>10411036.52</v>
      </c>
      <c r="F328" s="11">
        <f t="shared" si="4"/>
        <v>3950178.74</v>
      </c>
    </row>
    <row r="329" spans="1:6" ht="22.5" x14ac:dyDescent="0.2">
      <c r="A329" s="9" t="s">
        <v>880</v>
      </c>
      <c r="B329" s="161" t="s">
        <v>22</v>
      </c>
      <c r="C329" s="162" t="s">
        <v>962</v>
      </c>
      <c r="D329" s="10">
        <v>14361215.26</v>
      </c>
      <c r="E329" s="163">
        <v>10411036.52</v>
      </c>
      <c r="F329" s="11">
        <f t="shared" si="4"/>
        <v>3950178.74</v>
      </c>
    </row>
    <row r="330" spans="1:6" ht="45" x14ac:dyDescent="0.2">
      <c r="A330" s="19" t="s">
        <v>537</v>
      </c>
      <c r="B330" s="170" t="s">
        <v>22</v>
      </c>
      <c r="C330" s="149" t="s">
        <v>734</v>
      </c>
      <c r="D330" s="20">
        <v>14361215.26</v>
      </c>
      <c r="E330" s="171">
        <v>10411036.52</v>
      </c>
      <c r="F330" s="21">
        <f t="shared" si="4"/>
        <v>3950178.74</v>
      </c>
    </row>
    <row r="331" spans="1:6" ht="22.5" x14ac:dyDescent="0.2">
      <c r="A331" s="9" t="s">
        <v>472</v>
      </c>
      <c r="B331" s="161" t="s">
        <v>22</v>
      </c>
      <c r="C331" s="162" t="s">
        <v>963</v>
      </c>
      <c r="D331" s="10">
        <v>1246842.02</v>
      </c>
      <c r="E331" s="163">
        <v>1246842.02</v>
      </c>
      <c r="F331" s="11" t="str">
        <f t="shared" si="4"/>
        <v>-</v>
      </c>
    </row>
    <row r="332" spans="1:6" ht="22.5" x14ac:dyDescent="0.2">
      <c r="A332" s="9" t="s">
        <v>880</v>
      </c>
      <c r="B332" s="161" t="s">
        <v>22</v>
      </c>
      <c r="C332" s="162" t="s">
        <v>964</v>
      </c>
      <c r="D332" s="10">
        <v>1246842.02</v>
      </c>
      <c r="E332" s="163">
        <v>1246842.02</v>
      </c>
      <c r="F332" s="11" t="str">
        <f t="shared" si="4"/>
        <v>-</v>
      </c>
    </row>
    <row r="333" spans="1:6" x14ac:dyDescent="0.2">
      <c r="A333" s="19" t="s">
        <v>480</v>
      </c>
      <c r="B333" s="170" t="s">
        <v>22</v>
      </c>
      <c r="C333" s="149" t="s">
        <v>965</v>
      </c>
      <c r="D333" s="20">
        <v>1246842.02</v>
      </c>
      <c r="E333" s="171">
        <v>1246842.02</v>
      </c>
      <c r="F333" s="21" t="str">
        <f t="shared" si="4"/>
        <v>-</v>
      </c>
    </row>
    <row r="334" spans="1:6" ht="22.5" x14ac:dyDescent="0.2">
      <c r="A334" s="9" t="s">
        <v>53</v>
      </c>
      <c r="B334" s="161" t="s">
        <v>22</v>
      </c>
      <c r="C334" s="162" t="s">
        <v>735</v>
      </c>
      <c r="D334" s="10">
        <v>4351015.4800000004</v>
      </c>
      <c r="E334" s="163">
        <v>584000</v>
      </c>
      <c r="F334" s="11">
        <f t="shared" si="4"/>
        <v>3767015.4800000004</v>
      </c>
    </row>
    <row r="335" spans="1:6" ht="22.5" x14ac:dyDescent="0.2">
      <c r="A335" s="9" t="s">
        <v>880</v>
      </c>
      <c r="B335" s="161" t="s">
        <v>22</v>
      </c>
      <c r="C335" s="162" t="s">
        <v>966</v>
      </c>
      <c r="D335" s="10">
        <v>4351015.4800000004</v>
      </c>
      <c r="E335" s="163">
        <v>584000</v>
      </c>
      <c r="F335" s="11">
        <f t="shared" ref="F335:F398" si="5">IF(OR(D335="-",IF(E335="-",0,E335)&gt;=IF(D335="-",0,D335)),"-",IF(D335="-",0,D335)-IF(E335="-",0,E335))</f>
        <v>3767015.4800000004</v>
      </c>
    </row>
    <row r="336" spans="1:6" x14ac:dyDescent="0.2">
      <c r="A336" s="19" t="s">
        <v>480</v>
      </c>
      <c r="B336" s="170" t="s">
        <v>22</v>
      </c>
      <c r="C336" s="149" t="s">
        <v>736</v>
      </c>
      <c r="D336" s="20">
        <v>4351015.4800000004</v>
      </c>
      <c r="E336" s="171">
        <v>584000</v>
      </c>
      <c r="F336" s="21">
        <f t="shared" si="5"/>
        <v>3767015.4800000004</v>
      </c>
    </row>
    <row r="337" spans="1:6" x14ac:dyDescent="0.2">
      <c r="A337" s="9" t="s">
        <v>737</v>
      </c>
      <c r="B337" s="161" t="s">
        <v>22</v>
      </c>
      <c r="C337" s="162" t="s">
        <v>738</v>
      </c>
      <c r="D337" s="10">
        <v>4480070.26</v>
      </c>
      <c r="E337" s="163">
        <v>3122469.62</v>
      </c>
      <c r="F337" s="11">
        <f t="shared" si="5"/>
        <v>1357600.6399999997</v>
      </c>
    </row>
    <row r="338" spans="1:6" x14ac:dyDescent="0.2">
      <c r="A338" s="9" t="s">
        <v>739</v>
      </c>
      <c r="B338" s="161" t="s">
        <v>22</v>
      </c>
      <c r="C338" s="162" t="s">
        <v>740</v>
      </c>
      <c r="D338" s="10">
        <v>4480070.26</v>
      </c>
      <c r="E338" s="163">
        <v>3122469.62</v>
      </c>
      <c r="F338" s="11">
        <f t="shared" si="5"/>
        <v>1357600.6399999997</v>
      </c>
    </row>
    <row r="339" spans="1:6" ht="22.5" x14ac:dyDescent="0.2">
      <c r="A339" s="9" t="s">
        <v>741</v>
      </c>
      <c r="B339" s="161" t="s">
        <v>22</v>
      </c>
      <c r="C339" s="162" t="s">
        <v>742</v>
      </c>
      <c r="D339" s="10">
        <v>4480070.26</v>
      </c>
      <c r="E339" s="163">
        <v>3122469.62</v>
      </c>
      <c r="F339" s="11">
        <f t="shared" si="5"/>
        <v>1357600.6399999997</v>
      </c>
    </row>
    <row r="340" spans="1:6" x14ac:dyDescent="0.2">
      <c r="A340" s="9" t="s">
        <v>58</v>
      </c>
      <c r="B340" s="161" t="s">
        <v>22</v>
      </c>
      <c r="C340" s="162" t="s">
        <v>743</v>
      </c>
      <c r="D340" s="10">
        <v>4480070.26</v>
      </c>
      <c r="E340" s="163">
        <v>3122469.62</v>
      </c>
      <c r="F340" s="11">
        <f t="shared" si="5"/>
        <v>1357600.6399999997</v>
      </c>
    </row>
    <row r="341" spans="1:6" ht="33.75" x14ac:dyDescent="0.2">
      <c r="A341" s="9" t="s">
        <v>744</v>
      </c>
      <c r="B341" s="161" t="s">
        <v>22</v>
      </c>
      <c r="C341" s="162" t="s">
        <v>745</v>
      </c>
      <c r="D341" s="10">
        <v>3940070.26</v>
      </c>
      <c r="E341" s="163">
        <v>2806744.32</v>
      </c>
      <c r="F341" s="11">
        <f t="shared" si="5"/>
        <v>1133325.94</v>
      </c>
    </row>
    <row r="342" spans="1:6" ht="22.5" x14ac:dyDescent="0.2">
      <c r="A342" s="9" t="s">
        <v>452</v>
      </c>
      <c r="B342" s="161" t="s">
        <v>22</v>
      </c>
      <c r="C342" s="162" t="s">
        <v>746</v>
      </c>
      <c r="D342" s="10">
        <v>2889985</v>
      </c>
      <c r="E342" s="163">
        <v>2011241.05</v>
      </c>
      <c r="F342" s="11">
        <f t="shared" si="5"/>
        <v>878743.95</v>
      </c>
    </row>
    <row r="343" spans="1:6" ht="22.5" x14ac:dyDescent="0.2">
      <c r="A343" s="9" t="s">
        <v>880</v>
      </c>
      <c r="B343" s="161" t="s">
        <v>22</v>
      </c>
      <c r="C343" s="162" t="s">
        <v>967</v>
      </c>
      <c r="D343" s="10">
        <v>2889985</v>
      </c>
      <c r="E343" s="163">
        <v>2011241.05</v>
      </c>
      <c r="F343" s="11">
        <f t="shared" si="5"/>
        <v>878743.95</v>
      </c>
    </row>
    <row r="344" spans="1:6" ht="45" x14ac:dyDescent="0.2">
      <c r="A344" s="19" t="s">
        <v>537</v>
      </c>
      <c r="B344" s="170" t="s">
        <v>22</v>
      </c>
      <c r="C344" s="149" t="s">
        <v>747</v>
      </c>
      <c r="D344" s="20">
        <v>2889985</v>
      </c>
      <c r="E344" s="171">
        <v>2011241.05</v>
      </c>
      <c r="F344" s="21">
        <f t="shared" si="5"/>
        <v>878743.95</v>
      </c>
    </row>
    <row r="345" spans="1:6" ht="33.75" x14ac:dyDescent="0.2">
      <c r="A345" s="9" t="s">
        <v>748</v>
      </c>
      <c r="B345" s="161" t="s">
        <v>22</v>
      </c>
      <c r="C345" s="162" t="s">
        <v>749</v>
      </c>
      <c r="D345" s="10">
        <v>450000</v>
      </c>
      <c r="E345" s="163">
        <v>327640</v>
      </c>
      <c r="F345" s="11">
        <f t="shared" si="5"/>
        <v>122360</v>
      </c>
    </row>
    <row r="346" spans="1:6" ht="22.5" x14ac:dyDescent="0.2">
      <c r="A346" s="9" t="s">
        <v>880</v>
      </c>
      <c r="B346" s="161" t="s">
        <v>22</v>
      </c>
      <c r="C346" s="162" t="s">
        <v>968</v>
      </c>
      <c r="D346" s="10">
        <v>450000</v>
      </c>
      <c r="E346" s="163">
        <v>327640</v>
      </c>
      <c r="F346" s="11">
        <f t="shared" si="5"/>
        <v>122360</v>
      </c>
    </row>
    <row r="347" spans="1:6" x14ac:dyDescent="0.2">
      <c r="A347" s="19" t="s">
        <v>480</v>
      </c>
      <c r="B347" s="170" t="s">
        <v>22</v>
      </c>
      <c r="C347" s="149" t="s">
        <v>750</v>
      </c>
      <c r="D347" s="20">
        <v>450000</v>
      </c>
      <c r="E347" s="171">
        <v>327640</v>
      </c>
      <c r="F347" s="21">
        <f t="shared" si="5"/>
        <v>122360</v>
      </c>
    </row>
    <row r="348" spans="1:6" ht="22.5" x14ac:dyDescent="0.2">
      <c r="A348" s="9" t="s">
        <v>751</v>
      </c>
      <c r="B348" s="161" t="s">
        <v>22</v>
      </c>
      <c r="C348" s="162" t="s">
        <v>752</v>
      </c>
      <c r="D348" s="10">
        <v>140000</v>
      </c>
      <c r="E348" s="163">
        <v>135510.01</v>
      </c>
      <c r="F348" s="11">
        <f t="shared" si="5"/>
        <v>4489.9899999999907</v>
      </c>
    </row>
    <row r="349" spans="1:6" ht="22.5" x14ac:dyDescent="0.2">
      <c r="A349" s="9" t="s">
        <v>880</v>
      </c>
      <c r="B349" s="161" t="s">
        <v>22</v>
      </c>
      <c r="C349" s="162" t="s">
        <v>969</v>
      </c>
      <c r="D349" s="10">
        <v>140000</v>
      </c>
      <c r="E349" s="163">
        <v>135510.01</v>
      </c>
      <c r="F349" s="11">
        <f t="shared" si="5"/>
        <v>4489.9899999999907</v>
      </c>
    </row>
    <row r="350" spans="1:6" x14ac:dyDescent="0.2">
      <c r="A350" s="19" t="s">
        <v>480</v>
      </c>
      <c r="B350" s="170" t="s">
        <v>22</v>
      </c>
      <c r="C350" s="149" t="s">
        <v>753</v>
      </c>
      <c r="D350" s="20">
        <v>140000</v>
      </c>
      <c r="E350" s="171">
        <v>135510.01</v>
      </c>
      <c r="F350" s="21">
        <f t="shared" si="5"/>
        <v>4489.9899999999907</v>
      </c>
    </row>
    <row r="351" spans="1:6" ht="33.75" x14ac:dyDescent="0.2">
      <c r="A351" s="9" t="s">
        <v>754</v>
      </c>
      <c r="B351" s="161" t="s">
        <v>22</v>
      </c>
      <c r="C351" s="162" t="s">
        <v>755</v>
      </c>
      <c r="D351" s="10">
        <v>150000</v>
      </c>
      <c r="E351" s="163">
        <v>25000</v>
      </c>
      <c r="F351" s="11">
        <f t="shared" si="5"/>
        <v>125000</v>
      </c>
    </row>
    <row r="352" spans="1:6" ht="22.5" x14ac:dyDescent="0.2">
      <c r="A352" s="9" t="s">
        <v>880</v>
      </c>
      <c r="B352" s="161" t="s">
        <v>22</v>
      </c>
      <c r="C352" s="162" t="s">
        <v>970</v>
      </c>
      <c r="D352" s="10">
        <v>150000</v>
      </c>
      <c r="E352" s="163">
        <v>25000</v>
      </c>
      <c r="F352" s="11">
        <f t="shared" si="5"/>
        <v>125000</v>
      </c>
    </row>
    <row r="353" spans="1:6" x14ac:dyDescent="0.2">
      <c r="A353" s="19" t="s">
        <v>480</v>
      </c>
      <c r="B353" s="170" t="s">
        <v>22</v>
      </c>
      <c r="C353" s="149" t="s">
        <v>756</v>
      </c>
      <c r="D353" s="20">
        <v>150000</v>
      </c>
      <c r="E353" s="171">
        <v>25000</v>
      </c>
      <c r="F353" s="21">
        <f t="shared" si="5"/>
        <v>125000</v>
      </c>
    </row>
    <row r="354" spans="1:6" ht="56.25" x14ac:dyDescent="0.2">
      <c r="A354" s="9" t="s">
        <v>757</v>
      </c>
      <c r="B354" s="161" t="s">
        <v>22</v>
      </c>
      <c r="C354" s="162" t="s">
        <v>758</v>
      </c>
      <c r="D354" s="10">
        <v>310085.26</v>
      </c>
      <c r="E354" s="163">
        <v>307353.26</v>
      </c>
      <c r="F354" s="11">
        <f t="shared" si="5"/>
        <v>2732</v>
      </c>
    </row>
    <row r="355" spans="1:6" ht="22.5" x14ac:dyDescent="0.2">
      <c r="A355" s="9" t="s">
        <v>880</v>
      </c>
      <c r="B355" s="161" t="s">
        <v>22</v>
      </c>
      <c r="C355" s="162" t="s">
        <v>971</v>
      </c>
      <c r="D355" s="10">
        <v>310085.26</v>
      </c>
      <c r="E355" s="163">
        <v>307353.26</v>
      </c>
      <c r="F355" s="11">
        <f t="shared" si="5"/>
        <v>2732</v>
      </c>
    </row>
    <row r="356" spans="1:6" x14ac:dyDescent="0.2">
      <c r="A356" s="19" t="s">
        <v>480</v>
      </c>
      <c r="B356" s="170" t="s">
        <v>22</v>
      </c>
      <c r="C356" s="149" t="s">
        <v>759</v>
      </c>
      <c r="D356" s="20">
        <v>310085.26</v>
      </c>
      <c r="E356" s="171">
        <v>307353.26</v>
      </c>
      <c r="F356" s="21">
        <f t="shared" si="5"/>
        <v>2732</v>
      </c>
    </row>
    <row r="357" spans="1:6" ht="22.5" x14ac:dyDescent="0.2">
      <c r="A357" s="9" t="s">
        <v>760</v>
      </c>
      <c r="B357" s="161" t="s">
        <v>22</v>
      </c>
      <c r="C357" s="162" t="s">
        <v>761</v>
      </c>
      <c r="D357" s="10">
        <v>220000</v>
      </c>
      <c r="E357" s="163">
        <v>219205.3</v>
      </c>
      <c r="F357" s="11">
        <f t="shared" si="5"/>
        <v>794.70000000001164</v>
      </c>
    </row>
    <row r="358" spans="1:6" ht="22.5" x14ac:dyDescent="0.2">
      <c r="A358" s="9" t="s">
        <v>762</v>
      </c>
      <c r="B358" s="161" t="s">
        <v>22</v>
      </c>
      <c r="C358" s="162" t="s">
        <v>763</v>
      </c>
      <c r="D358" s="10">
        <v>220000</v>
      </c>
      <c r="E358" s="163">
        <v>219205.3</v>
      </c>
      <c r="F358" s="11">
        <f t="shared" si="5"/>
        <v>794.70000000001164</v>
      </c>
    </row>
    <row r="359" spans="1:6" ht="22.5" x14ac:dyDescent="0.2">
      <c r="A359" s="9" t="s">
        <v>880</v>
      </c>
      <c r="B359" s="161" t="s">
        <v>22</v>
      </c>
      <c r="C359" s="162" t="s">
        <v>972</v>
      </c>
      <c r="D359" s="10">
        <v>220000</v>
      </c>
      <c r="E359" s="163">
        <v>219205.3</v>
      </c>
      <c r="F359" s="11">
        <f t="shared" si="5"/>
        <v>794.70000000001164</v>
      </c>
    </row>
    <row r="360" spans="1:6" x14ac:dyDescent="0.2">
      <c r="A360" s="19" t="s">
        <v>480</v>
      </c>
      <c r="B360" s="170" t="s">
        <v>22</v>
      </c>
      <c r="C360" s="149" t="s">
        <v>764</v>
      </c>
      <c r="D360" s="20">
        <v>220000</v>
      </c>
      <c r="E360" s="171">
        <v>219205.3</v>
      </c>
      <c r="F360" s="21">
        <f t="shared" si="5"/>
        <v>794.70000000001164</v>
      </c>
    </row>
    <row r="361" spans="1:6" ht="33.75" x14ac:dyDescent="0.2">
      <c r="A361" s="9" t="s">
        <v>765</v>
      </c>
      <c r="B361" s="161" t="s">
        <v>22</v>
      </c>
      <c r="C361" s="162" t="s">
        <v>766</v>
      </c>
      <c r="D361" s="10">
        <v>320000</v>
      </c>
      <c r="E361" s="163">
        <v>96520</v>
      </c>
      <c r="F361" s="11">
        <f t="shared" si="5"/>
        <v>223480</v>
      </c>
    </row>
    <row r="362" spans="1:6" ht="33.75" x14ac:dyDescent="0.2">
      <c r="A362" s="9" t="s">
        <v>767</v>
      </c>
      <c r="B362" s="161" t="s">
        <v>22</v>
      </c>
      <c r="C362" s="162" t="s">
        <v>768</v>
      </c>
      <c r="D362" s="10">
        <v>320000</v>
      </c>
      <c r="E362" s="163">
        <v>96520</v>
      </c>
      <c r="F362" s="11">
        <f t="shared" si="5"/>
        <v>223480</v>
      </c>
    </row>
    <row r="363" spans="1:6" ht="22.5" x14ac:dyDescent="0.2">
      <c r="A363" s="9" t="s">
        <v>880</v>
      </c>
      <c r="B363" s="161" t="s">
        <v>22</v>
      </c>
      <c r="C363" s="162" t="s">
        <v>973</v>
      </c>
      <c r="D363" s="10">
        <v>320000</v>
      </c>
      <c r="E363" s="163">
        <v>96520</v>
      </c>
      <c r="F363" s="11">
        <f t="shared" si="5"/>
        <v>223480</v>
      </c>
    </row>
    <row r="364" spans="1:6" x14ac:dyDescent="0.2">
      <c r="A364" s="19" t="s">
        <v>480</v>
      </c>
      <c r="B364" s="170" t="s">
        <v>22</v>
      </c>
      <c r="C364" s="149" t="s">
        <v>769</v>
      </c>
      <c r="D364" s="20">
        <v>320000</v>
      </c>
      <c r="E364" s="171">
        <v>96520</v>
      </c>
      <c r="F364" s="21">
        <f t="shared" si="5"/>
        <v>223480</v>
      </c>
    </row>
    <row r="365" spans="1:6" x14ac:dyDescent="0.2">
      <c r="A365" s="9" t="s">
        <v>770</v>
      </c>
      <c r="B365" s="161" t="s">
        <v>22</v>
      </c>
      <c r="C365" s="162" t="s">
        <v>771</v>
      </c>
      <c r="D365" s="10">
        <v>77629729.659999996</v>
      </c>
      <c r="E365" s="163">
        <v>54906896.600000001</v>
      </c>
      <c r="F365" s="11">
        <f t="shared" si="5"/>
        <v>22722833.059999995</v>
      </c>
    </row>
    <row r="366" spans="1:6" x14ac:dyDescent="0.2">
      <c r="A366" s="9" t="s">
        <v>772</v>
      </c>
      <c r="B366" s="161" t="s">
        <v>22</v>
      </c>
      <c r="C366" s="162" t="s">
        <v>773</v>
      </c>
      <c r="D366" s="10">
        <v>77629729.659999996</v>
      </c>
      <c r="E366" s="163">
        <v>54906896.600000001</v>
      </c>
      <c r="F366" s="11">
        <f t="shared" si="5"/>
        <v>22722833.059999995</v>
      </c>
    </row>
    <row r="367" spans="1:6" ht="22.5" x14ac:dyDescent="0.2">
      <c r="A367" s="9" t="s">
        <v>424</v>
      </c>
      <c r="B367" s="161" t="s">
        <v>22</v>
      </c>
      <c r="C367" s="162" t="s">
        <v>774</v>
      </c>
      <c r="D367" s="10">
        <v>77629729.659999996</v>
      </c>
      <c r="E367" s="163">
        <v>54906896.600000001</v>
      </c>
      <c r="F367" s="11">
        <f t="shared" si="5"/>
        <v>22722833.059999995</v>
      </c>
    </row>
    <row r="368" spans="1:6" x14ac:dyDescent="0.2">
      <c r="A368" s="9" t="s">
        <v>58</v>
      </c>
      <c r="B368" s="161" t="s">
        <v>22</v>
      </c>
      <c r="C368" s="162" t="s">
        <v>775</v>
      </c>
      <c r="D368" s="10">
        <v>77629729.659999996</v>
      </c>
      <c r="E368" s="163">
        <v>54906896.600000001</v>
      </c>
      <c r="F368" s="11">
        <f t="shared" si="5"/>
        <v>22722833.059999995</v>
      </c>
    </row>
    <row r="369" spans="1:6" ht="45" x14ac:dyDescent="0.2">
      <c r="A369" s="9" t="s">
        <v>776</v>
      </c>
      <c r="B369" s="161" t="s">
        <v>22</v>
      </c>
      <c r="C369" s="162" t="s">
        <v>777</v>
      </c>
      <c r="D369" s="10">
        <v>3439077.75</v>
      </c>
      <c r="E369" s="163">
        <v>3439077.75</v>
      </c>
      <c r="F369" s="11" t="str">
        <f t="shared" si="5"/>
        <v>-</v>
      </c>
    </row>
    <row r="370" spans="1:6" ht="22.5" x14ac:dyDescent="0.2">
      <c r="A370" s="9" t="s">
        <v>52</v>
      </c>
      <c r="B370" s="161" t="s">
        <v>22</v>
      </c>
      <c r="C370" s="162" t="s">
        <v>778</v>
      </c>
      <c r="D370" s="10">
        <v>304000</v>
      </c>
      <c r="E370" s="163">
        <v>304000</v>
      </c>
      <c r="F370" s="11" t="str">
        <f t="shared" si="5"/>
        <v>-</v>
      </c>
    </row>
    <row r="371" spans="1:6" ht="22.5" x14ac:dyDescent="0.2">
      <c r="A371" s="9" t="s">
        <v>880</v>
      </c>
      <c r="B371" s="161" t="s">
        <v>22</v>
      </c>
      <c r="C371" s="162" t="s">
        <v>974</v>
      </c>
      <c r="D371" s="10">
        <v>304000</v>
      </c>
      <c r="E371" s="163">
        <v>304000</v>
      </c>
      <c r="F371" s="11" t="str">
        <f t="shared" si="5"/>
        <v>-</v>
      </c>
    </row>
    <row r="372" spans="1:6" x14ac:dyDescent="0.2">
      <c r="A372" s="19" t="s">
        <v>480</v>
      </c>
      <c r="B372" s="170" t="s">
        <v>22</v>
      </c>
      <c r="C372" s="149" t="s">
        <v>779</v>
      </c>
      <c r="D372" s="20">
        <v>304000</v>
      </c>
      <c r="E372" s="171">
        <v>304000</v>
      </c>
      <c r="F372" s="21" t="str">
        <f t="shared" si="5"/>
        <v>-</v>
      </c>
    </row>
    <row r="373" spans="1:6" ht="22.5" x14ac:dyDescent="0.2">
      <c r="A373" s="9" t="s">
        <v>53</v>
      </c>
      <c r="B373" s="161" t="s">
        <v>22</v>
      </c>
      <c r="C373" s="162" t="s">
        <v>780</v>
      </c>
      <c r="D373" s="10">
        <v>1029814.59</v>
      </c>
      <c r="E373" s="163">
        <v>1029814.59</v>
      </c>
      <c r="F373" s="11" t="str">
        <f t="shared" si="5"/>
        <v>-</v>
      </c>
    </row>
    <row r="374" spans="1:6" ht="22.5" x14ac:dyDescent="0.2">
      <c r="A374" s="9" t="s">
        <v>880</v>
      </c>
      <c r="B374" s="161" t="s">
        <v>22</v>
      </c>
      <c r="C374" s="162" t="s">
        <v>975</v>
      </c>
      <c r="D374" s="10">
        <v>1029814.59</v>
      </c>
      <c r="E374" s="163">
        <v>1029814.59</v>
      </c>
      <c r="F374" s="11" t="str">
        <f t="shared" si="5"/>
        <v>-</v>
      </c>
    </row>
    <row r="375" spans="1:6" x14ac:dyDescent="0.2">
      <c r="A375" s="19" t="s">
        <v>480</v>
      </c>
      <c r="B375" s="170" t="s">
        <v>22</v>
      </c>
      <c r="C375" s="149" t="s">
        <v>781</v>
      </c>
      <c r="D375" s="20">
        <v>1029814.59</v>
      </c>
      <c r="E375" s="171">
        <v>1029814.59</v>
      </c>
      <c r="F375" s="21" t="str">
        <f t="shared" si="5"/>
        <v>-</v>
      </c>
    </row>
    <row r="376" spans="1:6" ht="22.5" x14ac:dyDescent="0.2">
      <c r="A376" s="9" t="s">
        <v>782</v>
      </c>
      <c r="B376" s="161" t="s">
        <v>22</v>
      </c>
      <c r="C376" s="162" t="s">
        <v>783</v>
      </c>
      <c r="D376" s="10">
        <v>2105263.16</v>
      </c>
      <c r="E376" s="163">
        <v>2105263.16</v>
      </c>
      <c r="F376" s="11" t="str">
        <f t="shared" si="5"/>
        <v>-</v>
      </c>
    </row>
    <row r="377" spans="1:6" ht="22.5" x14ac:dyDescent="0.2">
      <c r="A377" s="9" t="s">
        <v>880</v>
      </c>
      <c r="B377" s="161" t="s">
        <v>22</v>
      </c>
      <c r="C377" s="162" t="s">
        <v>976</v>
      </c>
      <c r="D377" s="10">
        <v>2105263.16</v>
      </c>
      <c r="E377" s="163">
        <v>2105263.16</v>
      </c>
      <c r="F377" s="11" t="str">
        <f t="shared" si="5"/>
        <v>-</v>
      </c>
    </row>
    <row r="378" spans="1:6" x14ac:dyDescent="0.2">
      <c r="A378" s="19" t="s">
        <v>480</v>
      </c>
      <c r="B378" s="170" t="s">
        <v>22</v>
      </c>
      <c r="C378" s="149" t="s">
        <v>784</v>
      </c>
      <c r="D378" s="20">
        <v>2105263.16</v>
      </c>
      <c r="E378" s="171">
        <v>2105263.16</v>
      </c>
      <c r="F378" s="21" t="str">
        <f t="shared" si="5"/>
        <v>-</v>
      </c>
    </row>
    <row r="379" spans="1:6" ht="33.75" x14ac:dyDescent="0.2">
      <c r="A379" s="9" t="s">
        <v>785</v>
      </c>
      <c r="B379" s="161" t="s">
        <v>22</v>
      </c>
      <c r="C379" s="162" t="s">
        <v>786</v>
      </c>
      <c r="D379" s="10">
        <v>5804700</v>
      </c>
      <c r="E379" s="163">
        <v>4027577.25</v>
      </c>
      <c r="F379" s="11">
        <f t="shared" si="5"/>
        <v>1777122.75</v>
      </c>
    </row>
    <row r="380" spans="1:6" ht="22.5" x14ac:dyDescent="0.2">
      <c r="A380" s="9" t="s">
        <v>787</v>
      </c>
      <c r="B380" s="161" t="s">
        <v>22</v>
      </c>
      <c r="C380" s="162" t="s">
        <v>788</v>
      </c>
      <c r="D380" s="10">
        <v>2440000</v>
      </c>
      <c r="E380" s="163">
        <v>1370000</v>
      </c>
      <c r="F380" s="11">
        <f t="shared" si="5"/>
        <v>1070000</v>
      </c>
    </row>
    <row r="381" spans="1:6" ht="22.5" x14ac:dyDescent="0.2">
      <c r="A381" s="9" t="s">
        <v>871</v>
      </c>
      <c r="B381" s="161" t="s">
        <v>22</v>
      </c>
      <c r="C381" s="162" t="s">
        <v>977</v>
      </c>
      <c r="D381" s="10">
        <v>300000</v>
      </c>
      <c r="E381" s="163">
        <v>300000</v>
      </c>
      <c r="F381" s="11" t="str">
        <f t="shared" si="5"/>
        <v>-</v>
      </c>
    </row>
    <row r="382" spans="1:6" x14ac:dyDescent="0.2">
      <c r="A382" s="19" t="s">
        <v>403</v>
      </c>
      <c r="B382" s="170" t="s">
        <v>22</v>
      </c>
      <c r="C382" s="149" t="s">
        <v>789</v>
      </c>
      <c r="D382" s="20">
        <v>300000</v>
      </c>
      <c r="E382" s="171">
        <v>300000</v>
      </c>
      <c r="F382" s="21" t="str">
        <f t="shared" si="5"/>
        <v>-</v>
      </c>
    </row>
    <row r="383" spans="1:6" ht="22.5" x14ac:dyDescent="0.2">
      <c r="A383" s="9" t="s">
        <v>880</v>
      </c>
      <c r="B383" s="161" t="s">
        <v>22</v>
      </c>
      <c r="C383" s="162" t="s">
        <v>978</v>
      </c>
      <c r="D383" s="10">
        <v>2140000</v>
      </c>
      <c r="E383" s="163">
        <v>1070000</v>
      </c>
      <c r="F383" s="11">
        <f t="shared" si="5"/>
        <v>1070000</v>
      </c>
    </row>
    <row r="384" spans="1:6" x14ac:dyDescent="0.2">
      <c r="A384" s="19" t="s">
        <v>480</v>
      </c>
      <c r="B384" s="170" t="s">
        <v>22</v>
      </c>
      <c r="C384" s="149" t="s">
        <v>790</v>
      </c>
      <c r="D384" s="20">
        <v>2140000</v>
      </c>
      <c r="E384" s="171">
        <v>1070000</v>
      </c>
      <c r="F384" s="21">
        <f t="shared" si="5"/>
        <v>1070000</v>
      </c>
    </row>
    <row r="385" spans="1:6" ht="22.5" x14ac:dyDescent="0.2">
      <c r="A385" s="9" t="s">
        <v>791</v>
      </c>
      <c r="B385" s="161" t="s">
        <v>22</v>
      </c>
      <c r="C385" s="162" t="s">
        <v>792</v>
      </c>
      <c r="D385" s="10">
        <v>1990000</v>
      </c>
      <c r="E385" s="163">
        <v>1853003.09</v>
      </c>
      <c r="F385" s="11">
        <f t="shared" si="5"/>
        <v>136996.90999999992</v>
      </c>
    </row>
    <row r="386" spans="1:6" ht="22.5" x14ac:dyDescent="0.2">
      <c r="A386" s="9" t="s">
        <v>880</v>
      </c>
      <c r="B386" s="161" t="s">
        <v>22</v>
      </c>
      <c r="C386" s="162" t="s">
        <v>979</v>
      </c>
      <c r="D386" s="10">
        <v>1990000</v>
      </c>
      <c r="E386" s="163">
        <v>1853003.09</v>
      </c>
      <c r="F386" s="11">
        <f t="shared" si="5"/>
        <v>136996.90999999992</v>
      </c>
    </row>
    <row r="387" spans="1:6" x14ac:dyDescent="0.2">
      <c r="A387" s="19" t="s">
        <v>480</v>
      </c>
      <c r="B387" s="170" t="s">
        <v>22</v>
      </c>
      <c r="C387" s="149" t="s">
        <v>793</v>
      </c>
      <c r="D387" s="20">
        <v>1990000</v>
      </c>
      <c r="E387" s="171">
        <v>1853003.09</v>
      </c>
      <c r="F387" s="21">
        <f t="shared" si="5"/>
        <v>136996.90999999992</v>
      </c>
    </row>
    <row r="388" spans="1:6" ht="22.5" x14ac:dyDescent="0.2">
      <c r="A388" s="9" t="s">
        <v>794</v>
      </c>
      <c r="B388" s="161" t="s">
        <v>22</v>
      </c>
      <c r="C388" s="162" t="s">
        <v>795</v>
      </c>
      <c r="D388" s="10">
        <v>934700</v>
      </c>
      <c r="E388" s="163">
        <v>623700</v>
      </c>
      <c r="F388" s="11">
        <f t="shared" si="5"/>
        <v>311000</v>
      </c>
    </row>
    <row r="389" spans="1:6" ht="22.5" x14ac:dyDescent="0.2">
      <c r="A389" s="9" t="s">
        <v>880</v>
      </c>
      <c r="B389" s="161" t="s">
        <v>22</v>
      </c>
      <c r="C389" s="162" t="s">
        <v>980</v>
      </c>
      <c r="D389" s="10">
        <v>934700</v>
      </c>
      <c r="E389" s="163">
        <v>623700</v>
      </c>
      <c r="F389" s="11">
        <f t="shared" si="5"/>
        <v>311000</v>
      </c>
    </row>
    <row r="390" spans="1:6" x14ac:dyDescent="0.2">
      <c r="A390" s="19" t="s">
        <v>480</v>
      </c>
      <c r="B390" s="170" t="s">
        <v>22</v>
      </c>
      <c r="C390" s="149" t="s">
        <v>796</v>
      </c>
      <c r="D390" s="20">
        <v>934700</v>
      </c>
      <c r="E390" s="171">
        <v>623700</v>
      </c>
      <c r="F390" s="21">
        <f t="shared" si="5"/>
        <v>311000</v>
      </c>
    </row>
    <row r="391" spans="1:6" ht="56.25" x14ac:dyDescent="0.2">
      <c r="A391" s="9" t="s">
        <v>797</v>
      </c>
      <c r="B391" s="161" t="s">
        <v>22</v>
      </c>
      <c r="C391" s="162" t="s">
        <v>798</v>
      </c>
      <c r="D391" s="10">
        <v>440000</v>
      </c>
      <c r="E391" s="163">
        <v>180874.16</v>
      </c>
      <c r="F391" s="11">
        <f t="shared" si="5"/>
        <v>259125.84</v>
      </c>
    </row>
    <row r="392" spans="1:6" ht="22.5" x14ac:dyDescent="0.2">
      <c r="A392" s="9" t="s">
        <v>880</v>
      </c>
      <c r="B392" s="161" t="s">
        <v>22</v>
      </c>
      <c r="C392" s="162" t="s">
        <v>981</v>
      </c>
      <c r="D392" s="10">
        <v>440000</v>
      </c>
      <c r="E392" s="163">
        <v>180874.16</v>
      </c>
      <c r="F392" s="11">
        <f t="shared" si="5"/>
        <v>259125.84</v>
      </c>
    </row>
    <row r="393" spans="1:6" x14ac:dyDescent="0.2">
      <c r="A393" s="19" t="s">
        <v>480</v>
      </c>
      <c r="B393" s="170" t="s">
        <v>22</v>
      </c>
      <c r="C393" s="149" t="s">
        <v>799</v>
      </c>
      <c r="D393" s="20">
        <v>440000</v>
      </c>
      <c r="E393" s="171">
        <v>180874.16</v>
      </c>
      <c r="F393" s="21">
        <f t="shared" si="5"/>
        <v>259125.84</v>
      </c>
    </row>
    <row r="394" spans="1:6" ht="33.75" x14ac:dyDescent="0.2">
      <c r="A394" s="9" t="s">
        <v>427</v>
      </c>
      <c r="B394" s="161" t="s">
        <v>22</v>
      </c>
      <c r="C394" s="162" t="s">
        <v>800</v>
      </c>
      <c r="D394" s="10">
        <v>68385951.909999996</v>
      </c>
      <c r="E394" s="163">
        <v>47440241.600000001</v>
      </c>
      <c r="F394" s="11">
        <f t="shared" si="5"/>
        <v>20945710.309999995</v>
      </c>
    </row>
    <row r="395" spans="1:6" ht="22.5" x14ac:dyDescent="0.2">
      <c r="A395" s="9" t="s">
        <v>452</v>
      </c>
      <c r="B395" s="161" t="s">
        <v>22</v>
      </c>
      <c r="C395" s="162" t="s">
        <v>801</v>
      </c>
      <c r="D395" s="10">
        <v>36341351.909999996</v>
      </c>
      <c r="E395" s="163">
        <v>25494681.539999999</v>
      </c>
      <c r="F395" s="11">
        <f t="shared" si="5"/>
        <v>10846670.369999997</v>
      </c>
    </row>
    <row r="396" spans="1:6" ht="22.5" x14ac:dyDescent="0.2">
      <c r="A396" s="9" t="s">
        <v>880</v>
      </c>
      <c r="B396" s="161" t="s">
        <v>22</v>
      </c>
      <c r="C396" s="162" t="s">
        <v>982</v>
      </c>
      <c r="D396" s="10">
        <v>36341351.909999996</v>
      </c>
      <c r="E396" s="163">
        <v>25494681.539999999</v>
      </c>
      <c r="F396" s="11">
        <f t="shared" si="5"/>
        <v>10846670.369999997</v>
      </c>
    </row>
    <row r="397" spans="1:6" ht="45" x14ac:dyDescent="0.2">
      <c r="A397" s="19" t="s">
        <v>537</v>
      </c>
      <c r="B397" s="170" t="s">
        <v>22</v>
      </c>
      <c r="C397" s="149" t="s">
        <v>802</v>
      </c>
      <c r="D397" s="20">
        <v>36341351.909999996</v>
      </c>
      <c r="E397" s="171">
        <v>25494681.539999999</v>
      </c>
      <c r="F397" s="21">
        <f t="shared" si="5"/>
        <v>10846670.369999997</v>
      </c>
    </row>
    <row r="398" spans="1:6" ht="90" x14ac:dyDescent="0.2">
      <c r="A398" s="172" t="s">
        <v>803</v>
      </c>
      <c r="B398" s="161" t="s">
        <v>22</v>
      </c>
      <c r="C398" s="162" t="s">
        <v>804</v>
      </c>
      <c r="D398" s="10">
        <v>32044600</v>
      </c>
      <c r="E398" s="163">
        <v>21945560.059999999</v>
      </c>
      <c r="F398" s="11">
        <f t="shared" si="5"/>
        <v>10099039.940000001</v>
      </c>
    </row>
    <row r="399" spans="1:6" ht="22.5" x14ac:dyDescent="0.2">
      <c r="A399" s="9" t="s">
        <v>880</v>
      </c>
      <c r="B399" s="161" t="s">
        <v>22</v>
      </c>
      <c r="C399" s="162" t="s">
        <v>983</v>
      </c>
      <c r="D399" s="10">
        <v>32044600</v>
      </c>
      <c r="E399" s="163">
        <v>21945560.059999999</v>
      </c>
      <c r="F399" s="11">
        <f t="shared" ref="F399:F446" si="6">IF(OR(D399="-",IF(E399="-",0,E399)&gt;=IF(D399="-",0,D399)),"-",IF(D399="-",0,D399)-IF(E399="-",0,E399))</f>
        <v>10099039.940000001</v>
      </c>
    </row>
    <row r="400" spans="1:6" ht="45" x14ac:dyDescent="0.2">
      <c r="A400" s="19" t="s">
        <v>537</v>
      </c>
      <c r="B400" s="170" t="s">
        <v>22</v>
      </c>
      <c r="C400" s="149" t="s">
        <v>805</v>
      </c>
      <c r="D400" s="20">
        <v>32044600</v>
      </c>
      <c r="E400" s="171">
        <v>21945560.059999999</v>
      </c>
      <c r="F400" s="21">
        <f t="shared" si="6"/>
        <v>10099039.940000001</v>
      </c>
    </row>
    <row r="401" spans="1:6" x14ac:dyDescent="0.2">
      <c r="A401" s="9" t="s">
        <v>806</v>
      </c>
      <c r="B401" s="161" t="s">
        <v>22</v>
      </c>
      <c r="C401" s="162" t="s">
        <v>807</v>
      </c>
      <c r="D401" s="10">
        <v>13949876.539999999</v>
      </c>
      <c r="E401" s="163">
        <v>11190861.539999999</v>
      </c>
      <c r="F401" s="11">
        <f t="shared" si="6"/>
        <v>2759015</v>
      </c>
    </row>
    <row r="402" spans="1:6" x14ac:dyDescent="0.2">
      <c r="A402" s="9" t="s">
        <v>808</v>
      </c>
      <c r="B402" s="161" t="s">
        <v>22</v>
      </c>
      <c r="C402" s="162" t="s">
        <v>809</v>
      </c>
      <c r="D402" s="10">
        <v>10045100</v>
      </c>
      <c r="E402" s="163">
        <v>7286085</v>
      </c>
      <c r="F402" s="11">
        <f t="shared" si="6"/>
        <v>2759015</v>
      </c>
    </row>
    <row r="403" spans="1:6" x14ac:dyDescent="0.2">
      <c r="A403" s="9" t="s">
        <v>416</v>
      </c>
      <c r="B403" s="161" t="s">
        <v>22</v>
      </c>
      <c r="C403" s="162" t="s">
        <v>810</v>
      </c>
      <c r="D403" s="10">
        <v>10045100</v>
      </c>
      <c r="E403" s="163">
        <v>7286085</v>
      </c>
      <c r="F403" s="11">
        <f t="shared" si="6"/>
        <v>2759015</v>
      </c>
    </row>
    <row r="404" spans="1:6" x14ac:dyDescent="0.2">
      <c r="A404" s="9" t="s">
        <v>393</v>
      </c>
      <c r="B404" s="161" t="s">
        <v>22</v>
      </c>
      <c r="C404" s="162" t="s">
        <v>811</v>
      </c>
      <c r="D404" s="10">
        <v>10045100</v>
      </c>
      <c r="E404" s="163">
        <v>7286085</v>
      </c>
      <c r="F404" s="11">
        <f t="shared" si="6"/>
        <v>2759015</v>
      </c>
    </row>
    <row r="405" spans="1:6" x14ac:dyDescent="0.2">
      <c r="A405" s="9" t="s">
        <v>393</v>
      </c>
      <c r="B405" s="161" t="s">
        <v>22</v>
      </c>
      <c r="C405" s="162" t="s">
        <v>812</v>
      </c>
      <c r="D405" s="10">
        <v>10045100</v>
      </c>
      <c r="E405" s="163">
        <v>7286085</v>
      </c>
      <c r="F405" s="11">
        <f t="shared" si="6"/>
        <v>2759015</v>
      </c>
    </row>
    <row r="406" spans="1:6" x14ac:dyDescent="0.2">
      <c r="A406" s="9" t="s">
        <v>813</v>
      </c>
      <c r="B406" s="161" t="s">
        <v>22</v>
      </c>
      <c r="C406" s="162" t="s">
        <v>814</v>
      </c>
      <c r="D406" s="10">
        <v>10045100</v>
      </c>
      <c r="E406" s="163">
        <v>7286085</v>
      </c>
      <c r="F406" s="11">
        <f t="shared" si="6"/>
        <v>2759015</v>
      </c>
    </row>
    <row r="407" spans="1:6" ht="22.5" x14ac:dyDescent="0.2">
      <c r="A407" s="9" t="s">
        <v>885</v>
      </c>
      <c r="B407" s="161" t="s">
        <v>22</v>
      </c>
      <c r="C407" s="162" t="s">
        <v>984</v>
      </c>
      <c r="D407" s="10">
        <v>10045100</v>
      </c>
      <c r="E407" s="163">
        <v>7286085</v>
      </c>
      <c r="F407" s="11">
        <f t="shared" si="6"/>
        <v>2759015</v>
      </c>
    </row>
    <row r="408" spans="1:6" x14ac:dyDescent="0.2">
      <c r="A408" s="19" t="s">
        <v>815</v>
      </c>
      <c r="B408" s="170" t="s">
        <v>22</v>
      </c>
      <c r="C408" s="149" t="s">
        <v>816</v>
      </c>
      <c r="D408" s="20">
        <v>10045100</v>
      </c>
      <c r="E408" s="171">
        <v>7286085</v>
      </c>
      <c r="F408" s="21">
        <f t="shared" si="6"/>
        <v>2759015</v>
      </c>
    </row>
    <row r="409" spans="1:6" x14ac:dyDescent="0.2">
      <c r="A409" s="9" t="s">
        <v>817</v>
      </c>
      <c r="B409" s="161" t="s">
        <v>22</v>
      </c>
      <c r="C409" s="162" t="s">
        <v>818</v>
      </c>
      <c r="D409" s="10">
        <v>3904776.54</v>
      </c>
      <c r="E409" s="163">
        <v>3904776.54</v>
      </c>
      <c r="F409" s="11" t="str">
        <f t="shared" si="6"/>
        <v>-</v>
      </c>
    </row>
    <row r="410" spans="1:6" ht="33.75" x14ac:dyDescent="0.2">
      <c r="A410" s="9" t="s">
        <v>601</v>
      </c>
      <c r="B410" s="161" t="s">
        <v>22</v>
      </c>
      <c r="C410" s="162" t="s">
        <v>819</v>
      </c>
      <c r="D410" s="10">
        <v>3904776.54</v>
      </c>
      <c r="E410" s="163">
        <v>3904776.54</v>
      </c>
      <c r="F410" s="11" t="str">
        <f t="shared" si="6"/>
        <v>-</v>
      </c>
    </row>
    <row r="411" spans="1:6" x14ac:dyDescent="0.2">
      <c r="A411" s="9" t="s">
        <v>58</v>
      </c>
      <c r="B411" s="161" t="s">
        <v>22</v>
      </c>
      <c r="C411" s="162" t="s">
        <v>820</v>
      </c>
      <c r="D411" s="10">
        <v>3904776.54</v>
      </c>
      <c r="E411" s="163">
        <v>3904776.54</v>
      </c>
      <c r="F411" s="11" t="str">
        <f t="shared" si="6"/>
        <v>-</v>
      </c>
    </row>
    <row r="412" spans="1:6" ht="22.5" x14ac:dyDescent="0.2">
      <c r="A412" s="9" t="s">
        <v>821</v>
      </c>
      <c r="B412" s="161" t="s">
        <v>22</v>
      </c>
      <c r="C412" s="162" t="s">
        <v>822</v>
      </c>
      <c r="D412" s="10">
        <v>3904776.54</v>
      </c>
      <c r="E412" s="163">
        <v>3904776.54</v>
      </c>
      <c r="F412" s="11" t="str">
        <f t="shared" si="6"/>
        <v>-</v>
      </c>
    </row>
    <row r="413" spans="1:6" ht="22.5" x14ac:dyDescent="0.2">
      <c r="A413" s="9" t="s">
        <v>823</v>
      </c>
      <c r="B413" s="161" t="s">
        <v>22</v>
      </c>
      <c r="C413" s="162" t="s">
        <v>824</v>
      </c>
      <c r="D413" s="10">
        <v>3904776.54</v>
      </c>
      <c r="E413" s="163">
        <v>3904776.54</v>
      </c>
      <c r="F413" s="11" t="str">
        <f t="shared" si="6"/>
        <v>-</v>
      </c>
    </row>
    <row r="414" spans="1:6" ht="22.5" x14ac:dyDescent="0.2">
      <c r="A414" s="9" t="s">
        <v>885</v>
      </c>
      <c r="B414" s="161" t="s">
        <v>22</v>
      </c>
      <c r="C414" s="162" t="s">
        <v>985</v>
      </c>
      <c r="D414" s="10">
        <v>3904776.54</v>
      </c>
      <c r="E414" s="163">
        <v>3904776.54</v>
      </c>
      <c r="F414" s="11" t="str">
        <f t="shared" si="6"/>
        <v>-</v>
      </c>
    </row>
    <row r="415" spans="1:6" x14ac:dyDescent="0.2">
      <c r="A415" s="19" t="s">
        <v>825</v>
      </c>
      <c r="B415" s="170" t="s">
        <v>22</v>
      </c>
      <c r="C415" s="149" t="s">
        <v>826</v>
      </c>
      <c r="D415" s="20">
        <v>3904776.54</v>
      </c>
      <c r="E415" s="171">
        <v>3904776.54</v>
      </c>
      <c r="F415" s="21" t="str">
        <f t="shared" si="6"/>
        <v>-</v>
      </c>
    </row>
    <row r="416" spans="1:6" x14ac:dyDescent="0.2">
      <c r="A416" s="9" t="s">
        <v>827</v>
      </c>
      <c r="B416" s="161" t="s">
        <v>22</v>
      </c>
      <c r="C416" s="162" t="s">
        <v>828</v>
      </c>
      <c r="D416" s="10">
        <v>62435689.240000002</v>
      </c>
      <c r="E416" s="163">
        <v>42159342.5</v>
      </c>
      <c r="F416" s="11">
        <f t="shared" si="6"/>
        <v>20276346.740000002</v>
      </c>
    </row>
    <row r="417" spans="1:6" x14ac:dyDescent="0.2">
      <c r="A417" s="9" t="s">
        <v>105</v>
      </c>
      <c r="B417" s="161" t="s">
        <v>22</v>
      </c>
      <c r="C417" s="162" t="s">
        <v>829</v>
      </c>
      <c r="D417" s="10">
        <v>61744058.799999997</v>
      </c>
      <c r="E417" s="163">
        <v>41467712.060000002</v>
      </c>
      <c r="F417" s="11">
        <f t="shared" si="6"/>
        <v>20276346.739999995</v>
      </c>
    </row>
    <row r="418" spans="1:6" ht="33.75" x14ac:dyDescent="0.2">
      <c r="A418" s="9" t="s">
        <v>830</v>
      </c>
      <c r="B418" s="161" t="s">
        <v>22</v>
      </c>
      <c r="C418" s="162" t="s">
        <v>831</v>
      </c>
      <c r="D418" s="10">
        <v>61744058.799999997</v>
      </c>
      <c r="E418" s="163">
        <v>41467712.060000002</v>
      </c>
      <c r="F418" s="11">
        <f t="shared" si="6"/>
        <v>20276346.739999995</v>
      </c>
    </row>
    <row r="419" spans="1:6" x14ac:dyDescent="0.2">
      <c r="A419" s="9" t="s">
        <v>58</v>
      </c>
      <c r="B419" s="161" t="s">
        <v>22</v>
      </c>
      <c r="C419" s="162" t="s">
        <v>832</v>
      </c>
      <c r="D419" s="10">
        <v>61744058.799999997</v>
      </c>
      <c r="E419" s="163">
        <v>41467712.060000002</v>
      </c>
      <c r="F419" s="11">
        <f t="shared" si="6"/>
        <v>20276346.739999995</v>
      </c>
    </row>
    <row r="420" spans="1:6" ht="33.75" x14ac:dyDescent="0.2">
      <c r="A420" s="9" t="s">
        <v>833</v>
      </c>
      <c r="B420" s="161" t="s">
        <v>22</v>
      </c>
      <c r="C420" s="162" t="s">
        <v>834</v>
      </c>
      <c r="D420" s="10">
        <v>59930758.799999997</v>
      </c>
      <c r="E420" s="163">
        <v>40720219.289999999</v>
      </c>
      <c r="F420" s="11">
        <f t="shared" si="6"/>
        <v>19210539.509999998</v>
      </c>
    </row>
    <row r="421" spans="1:6" ht="22.5" x14ac:dyDescent="0.2">
      <c r="A421" s="9" t="s">
        <v>452</v>
      </c>
      <c r="B421" s="161" t="s">
        <v>22</v>
      </c>
      <c r="C421" s="162" t="s">
        <v>835</v>
      </c>
      <c r="D421" s="10">
        <v>53692600</v>
      </c>
      <c r="E421" s="163">
        <v>37129479.340000004</v>
      </c>
      <c r="F421" s="11">
        <f t="shared" si="6"/>
        <v>16563120.659999996</v>
      </c>
    </row>
    <row r="422" spans="1:6" ht="22.5" x14ac:dyDescent="0.2">
      <c r="A422" s="9" t="s">
        <v>880</v>
      </c>
      <c r="B422" s="161" t="s">
        <v>22</v>
      </c>
      <c r="C422" s="162" t="s">
        <v>986</v>
      </c>
      <c r="D422" s="10">
        <v>53692600</v>
      </c>
      <c r="E422" s="163">
        <v>37129479.340000004</v>
      </c>
      <c r="F422" s="11">
        <f t="shared" si="6"/>
        <v>16563120.659999996</v>
      </c>
    </row>
    <row r="423" spans="1:6" ht="45" x14ac:dyDescent="0.2">
      <c r="A423" s="19" t="s">
        <v>537</v>
      </c>
      <c r="B423" s="170" t="s">
        <v>22</v>
      </c>
      <c r="C423" s="149" t="s">
        <v>836</v>
      </c>
      <c r="D423" s="20">
        <v>53692600</v>
      </c>
      <c r="E423" s="171">
        <v>37129479.340000004</v>
      </c>
      <c r="F423" s="21">
        <f t="shared" si="6"/>
        <v>16563120.659999996</v>
      </c>
    </row>
    <row r="424" spans="1:6" ht="22.5" x14ac:dyDescent="0.2">
      <c r="A424" s="9" t="s">
        <v>837</v>
      </c>
      <c r="B424" s="161" t="s">
        <v>22</v>
      </c>
      <c r="C424" s="162" t="s">
        <v>838</v>
      </c>
      <c r="D424" s="10">
        <v>4322478.26</v>
      </c>
      <c r="E424" s="163">
        <v>2945009.92</v>
      </c>
      <c r="F424" s="11">
        <f t="shared" si="6"/>
        <v>1377468.3399999999</v>
      </c>
    </row>
    <row r="425" spans="1:6" ht="22.5" x14ac:dyDescent="0.2">
      <c r="A425" s="9" t="s">
        <v>880</v>
      </c>
      <c r="B425" s="161" t="s">
        <v>22</v>
      </c>
      <c r="C425" s="162" t="s">
        <v>987</v>
      </c>
      <c r="D425" s="10">
        <v>4322478.26</v>
      </c>
      <c r="E425" s="163">
        <v>2945009.92</v>
      </c>
      <c r="F425" s="11">
        <f t="shared" si="6"/>
        <v>1377468.3399999999</v>
      </c>
    </row>
    <row r="426" spans="1:6" ht="9" customHeight="1" x14ac:dyDescent="0.2">
      <c r="A426" s="19" t="s">
        <v>480</v>
      </c>
      <c r="B426" s="170" t="s">
        <v>22</v>
      </c>
      <c r="C426" s="149" t="s">
        <v>839</v>
      </c>
      <c r="D426" s="20">
        <v>4322478.26</v>
      </c>
      <c r="E426" s="171">
        <v>2945009.92</v>
      </c>
      <c r="F426" s="21">
        <f t="shared" si="6"/>
        <v>1377468.3399999999</v>
      </c>
    </row>
    <row r="427" spans="1:6" ht="13.5" customHeight="1" x14ac:dyDescent="0.2">
      <c r="A427" s="9" t="s">
        <v>840</v>
      </c>
      <c r="B427" s="161" t="s">
        <v>22</v>
      </c>
      <c r="C427" s="162" t="s">
        <v>841</v>
      </c>
      <c r="D427" s="10">
        <v>500000</v>
      </c>
      <c r="E427" s="163">
        <v>103399.49</v>
      </c>
      <c r="F427" s="11">
        <f t="shared" si="6"/>
        <v>396600.51</v>
      </c>
    </row>
    <row r="428" spans="1:6" ht="12.75" customHeight="1" x14ac:dyDescent="0.2">
      <c r="A428" s="9" t="s">
        <v>880</v>
      </c>
      <c r="B428" s="161" t="s">
        <v>22</v>
      </c>
      <c r="C428" s="162" t="s">
        <v>988</v>
      </c>
      <c r="D428" s="10">
        <v>500000</v>
      </c>
      <c r="E428" s="163">
        <v>103399.49</v>
      </c>
      <c r="F428" s="11">
        <f t="shared" si="6"/>
        <v>396600.51</v>
      </c>
    </row>
    <row r="429" spans="1:6" ht="12.75" customHeight="1" x14ac:dyDescent="0.2">
      <c r="A429" s="19" t="s">
        <v>480</v>
      </c>
      <c r="B429" s="170" t="s">
        <v>22</v>
      </c>
      <c r="C429" s="149" t="s">
        <v>842</v>
      </c>
      <c r="D429" s="20">
        <v>500000</v>
      </c>
      <c r="E429" s="171">
        <v>103399.49</v>
      </c>
      <c r="F429" s="21">
        <f t="shared" si="6"/>
        <v>396600.51</v>
      </c>
    </row>
    <row r="430" spans="1:6" ht="12.75" customHeight="1" x14ac:dyDescent="0.2">
      <c r="A430" s="9" t="s">
        <v>52</v>
      </c>
      <c r="B430" s="161" t="s">
        <v>22</v>
      </c>
      <c r="C430" s="162" t="s">
        <v>989</v>
      </c>
      <c r="D430" s="10">
        <v>200000</v>
      </c>
      <c r="E430" s="163" t="s">
        <v>19</v>
      </c>
      <c r="F430" s="11">
        <f t="shared" si="6"/>
        <v>200000</v>
      </c>
    </row>
    <row r="431" spans="1:6" ht="12.75" customHeight="1" x14ac:dyDescent="0.2">
      <c r="A431" s="9" t="s">
        <v>880</v>
      </c>
      <c r="B431" s="161" t="s">
        <v>22</v>
      </c>
      <c r="C431" s="162" t="s">
        <v>990</v>
      </c>
      <c r="D431" s="10">
        <v>200000</v>
      </c>
      <c r="E431" s="163" t="s">
        <v>19</v>
      </c>
      <c r="F431" s="11">
        <f t="shared" si="6"/>
        <v>200000</v>
      </c>
    </row>
    <row r="432" spans="1:6" ht="12.75" customHeight="1" x14ac:dyDescent="0.2">
      <c r="A432" s="19" t="s">
        <v>480</v>
      </c>
      <c r="B432" s="170" t="s">
        <v>22</v>
      </c>
      <c r="C432" s="149" t="s">
        <v>991</v>
      </c>
      <c r="D432" s="20">
        <v>200000</v>
      </c>
      <c r="E432" s="171" t="s">
        <v>19</v>
      </c>
      <c r="F432" s="21">
        <f t="shared" si="6"/>
        <v>200000</v>
      </c>
    </row>
    <row r="433" spans="1:6" ht="12.75" customHeight="1" x14ac:dyDescent="0.2">
      <c r="A433" s="9" t="s">
        <v>53</v>
      </c>
      <c r="B433" s="161" t="s">
        <v>22</v>
      </c>
      <c r="C433" s="162" t="s">
        <v>843</v>
      </c>
      <c r="D433" s="10">
        <v>1215680.54</v>
      </c>
      <c r="E433" s="163">
        <v>542330.54</v>
      </c>
      <c r="F433" s="11">
        <f t="shared" si="6"/>
        <v>673350</v>
      </c>
    </row>
    <row r="434" spans="1:6" ht="12.75" customHeight="1" x14ac:dyDescent="0.2">
      <c r="A434" s="9" t="s">
        <v>880</v>
      </c>
      <c r="B434" s="161" t="s">
        <v>22</v>
      </c>
      <c r="C434" s="162" t="s">
        <v>992</v>
      </c>
      <c r="D434" s="10">
        <v>1215680.54</v>
      </c>
      <c r="E434" s="163">
        <v>542330.54</v>
      </c>
      <c r="F434" s="11">
        <f t="shared" si="6"/>
        <v>673350</v>
      </c>
    </row>
    <row r="435" spans="1:6" ht="12.75" customHeight="1" x14ac:dyDescent="0.2">
      <c r="A435" s="19" t="s">
        <v>480</v>
      </c>
      <c r="B435" s="170" t="s">
        <v>22</v>
      </c>
      <c r="C435" s="149" t="s">
        <v>844</v>
      </c>
      <c r="D435" s="20">
        <v>1215680.54</v>
      </c>
      <c r="E435" s="171">
        <v>542330.54</v>
      </c>
      <c r="F435" s="21">
        <f t="shared" si="6"/>
        <v>673350</v>
      </c>
    </row>
    <row r="436" spans="1:6" ht="12.75" customHeight="1" x14ac:dyDescent="0.2">
      <c r="A436" s="9" t="s">
        <v>845</v>
      </c>
      <c r="B436" s="161" t="s">
        <v>22</v>
      </c>
      <c r="C436" s="162" t="s">
        <v>846</v>
      </c>
      <c r="D436" s="10">
        <v>1813300</v>
      </c>
      <c r="E436" s="163">
        <v>747492.77</v>
      </c>
      <c r="F436" s="11">
        <f t="shared" si="6"/>
        <v>1065807.23</v>
      </c>
    </row>
    <row r="437" spans="1:6" ht="12.75" customHeight="1" x14ac:dyDescent="0.2">
      <c r="A437" s="9" t="s">
        <v>847</v>
      </c>
      <c r="B437" s="161" t="s">
        <v>22</v>
      </c>
      <c r="C437" s="162" t="s">
        <v>848</v>
      </c>
      <c r="D437" s="10">
        <v>1813300</v>
      </c>
      <c r="E437" s="163">
        <v>747492.77</v>
      </c>
      <c r="F437" s="11">
        <f t="shared" si="6"/>
        <v>1065807.23</v>
      </c>
    </row>
    <row r="438" spans="1:6" ht="12.75" customHeight="1" x14ac:dyDescent="0.2">
      <c r="A438" s="9" t="s">
        <v>880</v>
      </c>
      <c r="B438" s="161" t="s">
        <v>22</v>
      </c>
      <c r="C438" s="162" t="s">
        <v>993</v>
      </c>
      <c r="D438" s="10">
        <v>1813300</v>
      </c>
      <c r="E438" s="163">
        <v>747492.77</v>
      </c>
      <c r="F438" s="11">
        <f t="shared" si="6"/>
        <v>1065807.23</v>
      </c>
    </row>
    <row r="439" spans="1:6" ht="12.75" customHeight="1" x14ac:dyDescent="0.2">
      <c r="A439" s="19" t="s">
        <v>480</v>
      </c>
      <c r="B439" s="170" t="s">
        <v>22</v>
      </c>
      <c r="C439" s="149" t="s">
        <v>849</v>
      </c>
      <c r="D439" s="20">
        <v>1813300</v>
      </c>
      <c r="E439" s="171">
        <v>747492.77</v>
      </c>
      <c r="F439" s="21">
        <f t="shared" si="6"/>
        <v>1065807.23</v>
      </c>
    </row>
    <row r="440" spans="1:6" ht="12.75" customHeight="1" x14ac:dyDescent="0.2">
      <c r="A440" s="9" t="s">
        <v>850</v>
      </c>
      <c r="B440" s="161" t="s">
        <v>22</v>
      </c>
      <c r="C440" s="162" t="s">
        <v>851</v>
      </c>
      <c r="D440" s="10">
        <v>691630.44</v>
      </c>
      <c r="E440" s="163">
        <v>691630.44</v>
      </c>
      <c r="F440" s="11" t="str">
        <f t="shared" si="6"/>
        <v>-</v>
      </c>
    </row>
    <row r="441" spans="1:6" ht="12.75" customHeight="1" x14ac:dyDescent="0.2">
      <c r="A441" s="9" t="s">
        <v>830</v>
      </c>
      <c r="B441" s="161" t="s">
        <v>22</v>
      </c>
      <c r="C441" s="162" t="s">
        <v>852</v>
      </c>
      <c r="D441" s="10">
        <v>691630.44</v>
      </c>
      <c r="E441" s="163">
        <v>691630.44</v>
      </c>
      <c r="F441" s="11" t="str">
        <f t="shared" si="6"/>
        <v>-</v>
      </c>
    </row>
    <row r="442" spans="1:6" ht="12.75" customHeight="1" x14ac:dyDescent="0.2">
      <c r="A442" s="9" t="s">
        <v>561</v>
      </c>
      <c r="B442" s="161" t="s">
        <v>22</v>
      </c>
      <c r="C442" s="162" t="s">
        <v>853</v>
      </c>
      <c r="D442" s="10">
        <v>691630.44</v>
      </c>
      <c r="E442" s="163">
        <v>691630.44</v>
      </c>
      <c r="F442" s="11" t="str">
        <f t="shared" si="6"/>
        <v>-</v>
      </c>
    </row>
    <row r="443" spans="1:6" ht="12.75" customHeight="1" x14ac:dyDescent="0.2">
      <c r="A443" s="9" t="s">
        <v>854</v>
      </c>
      <c r="B443" s="161" t="s">
        <v>22</v>
      </c>
      <c r="C443" s="162" t="s">
        <v>855</v>
      </c>
      <c r="D443" s="10">
        <v>691630.44</v>
      </c>
      <c r="E443" s="163">
        <v>691630.44</v>
      </c>
      <c r="F443" s="11" t="str">
        <f t="shared" si="6"/>
        <v>-</v>
      </c>
    </row>
    <row r="444" spans="1:6" ht="12.75" customHeight="1" x14ac:dyDescent="0.2">
      <c r="A444" s="9" t="s">
        <v>856</v>
      </c>
      <c r="B444" s="161" t="s">
        <v>22</v>
      </c>
      <c r="C444" s="162" t="s">
        <v>857</v>
      </c>
      <c r="D444" s="10">
        <v>691630.44</v>
      </c>
      <c r="E444" s="163">
        <v>691630.44</v>
      </c>
      <c r="F444" s="11" t="str">
        <f t="shared" si="6"/>
        <v>-</v>
      </c>
    </row>
    <row r="445" spans="1:6" ht="12.75" customHeight="1" x14ac:dyDescent="0.2">
      <c r="A445" s="9" t="s">
        <v>880</v>
      </c>
      <c r="B445" s="161" t="s">
        <v>22</v>
      </c>
      <c r="C445" s="162" t="s">
        <v>994</v>
      </c>
      <c r="D445" s="10">
        <v>691630.44</v>
      </c>
      <c r="E445" s="163">
        <v>691630.44</v>
      </c>
      <c r="F445" s="11" t="str">
        <f t="shared" si="6"/>
        <v>-</v>
      </c>
    </row>
    <row r="446" spans="1:6" ht="12.75" customHeight="1" thickBot="1" x14ac:dyDescent="0.25">
      <c r="A446" s="19" t="s">
        <v>480</v>
      </c>
      <c r="B446" s="170" t="s">
        <v>22</v>
      </c>
      <c r="C446" s="149" t="s">
        <v>858</v>
      </c>
      <c r="D446" s="20">
        <v>691630.44</v>
      </c>
      <c r="E446" s="171">
        <v>691630.44</v>
      </c>
      <c r="F446" s="21" t="str">
        <f t="shared" si="6"/>
        <v>-</v>
      </c>
    </row>
    <row r="447" spans="1:6" ht="12.75" customHeight="1" thickBot="1" x14ac:dyDescent="0.25">
      <c r="A447" s="173"/>
      <c r="B447" s="174"/>
      <c r="C447" s="175"/>
      <c r="D447" s="176"/>
      <c r="E447" s="174"/>
      <c r="F447" s="174"/>
    </row>
    <row r="448" spans="1:6" ht="12.75" customHeight="1" thickBot="1" x14ac:dyDescent="0.25">
      <c r="A448" s="177" t="s">
        <v>23</v>
      </c>
      <c r="B448" s="178" t="s">
        <v>24</v>
      </c>
      <c r="C448" s="179" t="s">
        <v>17</v>
      </c>
      <c r="D448" s="218">
        <v>-62891633.859999999</v>
      </c>
      <c r="E448" s="180">
        <v>29950921.309999999</v>
      </c>
      <c r="F448" s="181" t="s">
        <v>71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88" right="0.39370078740157483" top="0.78740157480314965" bottom="0.39370078740157483" header="0.25" footer="0.41"/>
  <pageSetup paperSize="9" scale="74" fitToHeight="0" orientation="portrait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activeCell="C37" sqref="C37"/>
    </sheetView>
  </sheetViews>
  <sheetFormatPr defaultRowHeight="12.75" customHeight="1" x14ac:dyDescent="0.2"/>
  <cols>
    <col min="1" max="1" width="42.28515625" style="106" customWidth="1"/>
    <col min="2" max="2" width="5.5703125" style="106" customWidth="1"/>
    <col min="3" max="3" width="23.5703125" style="106" customWidth="1"/>
    <col min="4" max="6" width="18.7109375" style="106" customWidth="1"/>
    <col min="7" max="256" width="9.140625" style="106"/>
    <col min="257" max="257" width="42.28515625" style="106" customWidth="1"/>
    <col min="258" max="258" width="5.5703125" style="106" customWidth="1"/>
    <col min="259" max="259" width="40.7109375" style="106" customWidth="1"/>
    <col min="260" max="262" width="18.7109375" style="106" customWidth="1"/>
    <col min="263" max="512" width="9.140625" style="106"/>
    <col min="513" max="513" width="42.28515625" style="106" customWidth="1"/>
    <col min="514" max="514" width="5.5703125" style="106" customWidth="1"/>
    <col min="515" max="515" width="40.7109375" style="106" customWidth="1"/>
    <col min="516" max="518" width="18.7109375" style="106" customWidth="1"/>
    <col min="519" max="768" width="9.140625" style="106"/>
    <col min="769" max="769" width="42.28515625" style="106" customWidth="1"/>
    <col min="770" max="770" width="5.5703125" style="106" customWidth="1"/>
    <col min="771" max="771" width="40.7109375" style="106" customWidth="1"/>
    <col min="772" max="774" width="18.7109375" style="106" customWidth="1"/>
    <col min="775" max="1024" width="9.140625" style="106"/>
    <col min="1025" max="1025" width="42.28515625" style="106" customWidth="1"/>
    <col min="1026" max="1026" width="5.5703125" style="106" customWidth="1"/>
    <col min="1027" max="1027" width="40.7109375" style="106" customWidth="1"/>
    <col min="1028" max="1030" width="18.7109375" style="106" customWidth="1"/>
    <col min="1031" max="1280" width="9.140625" style="106"/>
    <col min="1281" max="1281" width="42.28515625" style="106" customWidth="1"/>
    <col min="1282" max="1282" width="5.5703125" style="106" customWidth="1"/>
    <col min="1283" max="1283" width="40.7109375" style="106" customWidth="1"/>
    <col min="1284" max="1286" width="18.7109375" style="106" customWidth="1"/>
    <col min="1287" max="1536" width="9.140625" style="106"/>
    <col min="1537" max="1537" width="42.28515625" style="106" customWidth="1"/>
    <col min="1538" max="1538" width="5.5703125" style="106" customWidth="1"/>
    <col min="1539" max="1539" width="40.7109375" style="106" customWidth="1"/>
    <col min="1540" max="1542" width="18.7109375" style="106" customWidth="1"/>
    <col min="1543" max="1792" width="9.140625" style="106"/>
    <col min="1793" max="1793" width="42.28515625" style="106" customWidth="1"/>
    <col min="1794" max="1794" width="5.5703125" style="106" customWidth="1"/>
    <col min="1795" max="1795" width="40.7109375" style="106" customWidth="1"/>
    <col min="1796" max="1798" width="18.7109375" style="106" customWidth="1"/>
    <col min="1799" max="2048" width="9.140625" style="106"/>
    <col min="2049" max="2049" width="42.28515625" style="106" customWidth="1"/>
    <col min="2050" max="2050" width="5.5703125" style="106" customWidth="1"/>
    <col min="2051" max="2051" width="40.7109375" style="106" customWidth="1"/>
    <col min="2052" max="2054" width="18.7109375" style="106" customWidth="1"/>
    <col min="2055" max="2304" width="9.140625" style="106"/>
    <col min="2305" max="2305" width="42.28515625" style="106" customWidth="1"/>
    <col min="2306" max="2306" width="5.5703125" style="106" customWidth="1"/>
    <col min="2307" max="2307" width="40.7109375" style="106" customWidth="1"/>
    <col min="2308" max="2310" width="18.7109375" style="106" customWidth="1"/>
    <col min="2311" max="2560" width="9.140625" style="106"/>
    <col min="2561" max="2561" width="42.28515625" style="106" customWidth="1"/>
    <col min="2562" max="2562" width="5.5703125" style="106" customWidth="1"/>
    <col min="2563" max="2563" width="40.7109375" style="106" customWidth="1"/>
    <col min="2564" max="2566" width="18.7109375" style="106" customWidth="1"/>
    <col min="2567" max="2816" width="9.140625" style="106"/>
    <col min="2817" max="2817" width="42.28515625" style="106" customWidth="1"/>
    <col min="2818" max="2818" width="5.5703125" style="106" customWidth="1"/>
    <col min="2819" max="2819" width="40.7109375" style="106" customWidth="1"/>
    <col min="2820" max="2822" width="18.7109375" style="106" customWidth="1"/>
    <col min="2823" max="3072" width="9.140625" style="106"/>
    <col min="3073" max="3073" width="42.28515625" style="106" customWidth="1"/>
    <col min="3074" max="3074" width="5.5703125" style="106" customWidth="1"/>
    <col min="3075" max="3075" width="40.7109375" style="106" customWidth="1"/>
    <col min="3076" max="3078" width="18.7109375" style="106" customWidth="1"/>
    <col min="3079" max="3328" width="9.140625" style="106"/>
    <col min="3329" max="3329" width="42.28515625" style="106" customWidth="1"/>
    <col min="3330" max="3330" width="5.5703125" style="106" customWidth="1"/>
    <col min="3331" max="3331" width="40.7109375" style="106" customWidth="1"/>
    <col min="3332" max="3334" width="18.7109375" style="106" customWidth="1"/>
    <col min="3335" max="3584" width="9.140625" style="106"/>
    <col min="3585" max="3585" width="42.28515625" style="106" customWidth="1"/>
    <col min="3586" max="3586" width="5.5703125" style="106" customWidth="1"/>
    <col min="3587" max="3587" width="40.7109375" style="106" customWidth="1"/>
    <col min="3588" max="3590" width="18.7109375" style="106" customWidth="1"/>
    <col min="3591" max="3840" width="9.140625" style="106"/>
    <col min="3841" max="3841" width="42.28515625" style="106" customWidth="1"/>
    <col min="3842" max="3842" width="5.5703125" style="106" customWidth="1"/>
    <col min="3843" max="3843" width="40.7109375" style="106" customWidth="1"/>
    <col min="3844" max="3846" width="18.7109375" style="106" customWidth="1"/>
    <col min="3847" max="4096" width="9.140625" style="106"/>
    <col min="4097" max="4097" width="42.28515625" style="106" customWidth="1"/>
    <col min="4098" max="4098" width="5.5703125" style="106" customWidth="1"/>
    <col min="4099" max="4099" width="40.7109375" style="106" customWidth="1"/>
    <col min="4100" max="4102" width="18.7109375" style="106" customWidth="1"/>
    <col min="4103" max="4352" width="9.140625" style="106"/>
    <col min="4353" max="4353" width="42.28515625" style="106" customWidth="1"/>
    <col min="4354" max="4354" width="5.5703125" style="106" customWidth="1"/>
    <col min="4355" max="4355" width="40.7109375" style="106" customWidth="1"/>
    <col min="4356" max="4358" width="18.7109375" style="106" customWidth="1"/>
    <col min="4359" max="4608" width="9.140625" style="106"/>
    <col min="4609" max="4609" width="42.28515625" style="106" customWidth="1"/>
    <col min="4610" max="4610" width="5.5703125" style="106" customWidth="1"/>
    <col min="4611" max="4611" width="40.7109375" style="106" customWidth="1"/>
    <col min="4612" max="4614" width="18.7109375" style="106" customWidth="1"/>
    <col min="4615" max="4864" width="9.140625" style="106"/>
    <col min="4865" max="4865" width="42.28515625" style="106" customWidth="1"/>
    <col min="4866" max="4866" width="5.5703125" style="106" customWidth="1"/>
    <col min="4867" max="4867" width="40.7109375" style="106" customWidth="1"/>
    <col min="4868" max="4870" width="18.7109375" style="106" customWidth="1"/>
    <col min="4871" max="5120" width="9.140625" style="106"/>
    <col min="5121" max="5121" width="42.28515625" style="106" customWidth="1"/>
    <col min="5122" max="5122" width="5.5703125" style="106" customWidth="1"/>
    <col min="5123" max="5123" width="40.7109375" style="106" customWidth="1"/>
    <col min="5124" max="5126" width="18.7109375" style="106" customWidth="1"/>
    <col min="5127" max="5376" width="9.140625" style="106"/>
    <col min="5377" max="5377" width="42.28515625" style="106" customWidth="1"/>
    <col min="5378" max="5378" width="5.5703125" style="106" customWidth="1"/>
    <col min="5379" max="5379" width="40.7109375" style="106" customWidth="1"/>
    <col min="5380" max="5382" width="18.7109375" style="106" customWidth="1"/>
    <col min="5383" max="5632" width="9.140625" style="106"/>
    <col min="5633" max="5633" width="42.28515625" style="106" customWidth="1"/>
    <col min="5634" max="5634" width="5.5703125" style="106" customWidth="1"/>
    <col min="5635" max="5635" width="40.7109375" style="106" customWidth="1"/>
    <col min="5636" max="5638" width="18.7109375" style="106" customWidth="1"/>
    <col min="5639" max="5888" width="9.140625" style="106"/>
    <col min="5889" max="5889" width="42.28515625" style="106" customWidth="1"/>
    <col min="5890" max="5890" width="5.5703125" style="106" customWidth="1"/>
    <col min="5891" max="5891" width="40.7109375" style="106" customWidth="1"/>
    <col min="5892" max="5894" width="18.7109375" style="106" customWidth="1"/>
    <col min="5895" max="6144" width="9.140625" style="106"/>
    <col min="6145" max="6145" width="42.28515625" style="106" customWidth="1"/>
    <col min="6146" max="6146" width="5.5703125" style="106" customWidth="1"/>
    <col min="6147" max="6147" width="40.7109375" style="106" customWidth="1"/>
    <col min="6148" max="6150" width="18.7109375" style="106" customWidth="1"/>
    <col min="6151" max="6400" width="9.140625" style="106"/>
    <col min="6401" max="6401" width="42.28515625" style="106" customWidth="1"/>
    <col min="6402" max="6402" width="5.5703125" style="106" customWidth="1"/>
    <col min="6403" max="6403" width="40.7109375" style="106" customWidth="1"/>
    <col min="6404" max="6406" width="18.7109375" style="106" customWidth="1"/>
    <col min="6407" max="6656" width="9.140625" style="106"/>
    <col min="6657" max="6657" width="42.28515625" style="106" customWidth="1"/>
    <col min="6658" max="6658" width="5.5703125" style="106" customWidth="1"/>
    <col min="6659" max="6659" width="40.7109375" style="106" customWidth="1"/>
    <col min="6660" max="6662" width="18.7109375" style="106" customWidth="1"/>
    <col min="6663" max="6912" width="9.140625" style="106"/>
    <col min="6913" max="6913" width="42.28515625" style="106" customWidth="1"/>
    <col min="6914" max="6914" width="5.5703125" style="106" customWidth="1"/>
    <col min="6915" max="6915" width="40.7109375" style="106" customWidth="1"/>
    <col min="6916" max="6918" width="18.7109375" style="106" customWidth="1"/>
    <col min="6919" max="7168" width="9.140625" style="106"/>
    <col min="7169" max="7169" width="42.28515625" style="106" customWidth="1"/>
    <col min="7170" max="7170" width="5.5703125" style="106" customWidth="1"/>
    <col min="7171" max="7171" width="40.7109375" style="106" customWidth="1"/>
    <col min="7172" max="7174" width="18.7109375" style="106" customWidth="1"/>
    <col min="7175" max="7424" width="9.140625" style="106"/>
    <col min="7425" max="7425" width="42.28515625" style="106" customWidth="1"/>
    <col min="7426" max="7426" width="5.5703125" style="106" customWidth="1"/>
    <col min="7427" max="7427" width="40.7109375" style="106" customWidth="1"/>
    <col min="7428" max="7430" width="18.7109375" style="106" customWidth="1"/>
    <col min="7431" max="7680" width="9.140625" style="106"/>
    <col min="7681" max="7681" width="42.28515625" style="106" customWidth="1"/>
    <col min="7682" max="7682" width="5.5703125" style="106" customWidth="1"/>
    <col min="7683" max="7683" width="40.7109375" style="106" customWidth="1"/>
    <col min="7684" max="7686" width="18.7109375" style="106" customWidth="1"/>
    <col min="7687" max="7936" width="9.140625" style="106"/>
    <col min="7937" max="7937" width="42.28515625" style="106" customWidth="1"/>
    <col min="7938" max="7938" width="5.5703125" style="106" customWidth="1"/>
    <col min="7939" max="7939" width="40.7109375" style="106" customWidth="1"/>
    <col min="7940" max="7942" width="18.7109375" style="106" customWidth="1"/>
    <col min="7943" max="8192" width="9.140625" style="106"/>
    <col min="8193" max="8193" width="42.28515625" style="106" customWidth="1"/>
    <col min="8194" max="8194" width="5.5703125" style="106" customWidth="1"/>
    <col min="8195" max="8195" width="40.7109375" style="106" customWidth="1"/>
    <col min="8196" max="8198" width="18.7109375" style="106" customWidth="1"/>
    <col min="8199" max="8448" width="9.140625" style="106"/>
    <col min="8449" max="8449" width="42.28515625" style="106" customWidth="1"/>
    <col min="8450" max="8450" width="5.5703125" style="106" customWidth="1"/>
    <col min="8451" max="8451" width="40.7109375" style="106" customWidth="1"/>
    <col min="8452" max="8454" width="18.7109375" style="106" customWidth="1"/>
    <col min="8455" max="8704" width="9.140625" style="106"/>
    <col min="8705" max="8705" width="42.28515625" style="106" customWidth="1"/>
    <col min="8706" max="8706" width="5.5703125" style="106" customWidth="1"/>
    <col min="8707" max="8707" width="40.7109375" style="106" customWidth="1"/>
    <col min="8708" max="8710" width="18.7109375" style="106" customWidth="1"/>
    <col min="8711" max="8960" width="9.140625" style="106"/>
    <col min="8961" max="8961" width="42.28515625" style="106" customWidth="1"/>
    <col min="8962" max="8962" width="5.5703125" style="106" customWidth="1"/>
    <col min="8963" max="8963" width="40.7109375" style="106" customWidth="1"/>
    <col min="8964" max="8966" width="18.7109375" style="106" customWidth="1"/>
    <col min="8967" max="9216" width="9.140625" style="106"/>
    <col min="9217" max="9217" width="42.28515625" style="106" customWidth="1"/>
    <col min="9218" max="9218" width="5.5703125" style="106" customWidth="1"/>
    <col min="9219" max="9219" width="40.7109375" style="106" customWidth="1"/>
    <col min="9220" max="9222" width="18.7109375" style="106" customWidth="1"/>
    <col min="9223" max="9472" width="9.140625" style="106"/>
    <col min="9473" max="9473" width="42.28515625" style="106" customWidth="1"/>
    <col min="9474" max="9474" width="5.5703125" style="106" customWidth="1"/>
    <col min="9475" max="9475" width="40.7109375" style="106" customWidth="1"/>
    <col min="9476" max="9478" width="18.7109375" style="106" customWidth="1"/>
    <col min="9479" max="9728" width="9.140625" style="106"/>
    <col min="9729" max="9729" width="42.28515625" style="106" customWidth="1"/>
    <col min="9730" max="9730" width="5.5703125" style="106" customWidth="1"/>
    <col min="9731" max="9731" width="40.7109375" style="106" customWidth="1"/>
    <col min="9732" max="9734" width="18.7109375" style="106" customWidth="1"/>
    <col min="9735" max="9984" width="9.140625" style="106"/>
    <col min="9985" max="9985" width="42.28515625" style="106" customWidth="1"/>
    <col min="9986" max="9986" width="5.5703125" style="106" customWidth="1"/>
    <col min="9987" max="9987" width="40.7109375" style="106" customWidth="1"/>
    <col min="9988" max="9990" width="18.7109375" style="106" customWidth="1"/>
    <col min="9991" max="10240" width="9.140625" style="106"/>
    <col min="10241" max="10241" width="42.28515625" style="106" customWidth="1"/>
    <col min="10242" max="10242" width="5.5703125" style="106" customWidth="1"/>
    <col min="10243" max="10243" width="40.7109375" style="106" customWidth="1"/>
    <col min="10244" max="10246" width="18.7109375" style="106" customWidth="1"/>
    <col min="10247" max="10496" width="9.140625" style="106"/>
    <col min="10497" max="10497" width="42.28515625" style="106" customWidth="1"/>
    <col min="10498" max="10498" width="5.5703125" style="106" customWidth="1"/>
    <col min="10499" max="10499" width="40.7109375" style="106" customWidth="1"/>
    <col min="10500" max="10502" width="18.7109375" style="106" customWidth="1"/>
    <col min="10503" max="10752" width="9.140625" style="106"/>
    <col min="10753" max="10753" width="42.28515625" style="106" customWidth="1"/>
    <col min="10754" max="10754" width="5.5703125" style="106" customWidth="1"/>
    <col min="10755" max="10755" width="40.7109375" style="106" customWidth="1"/>
    <col min="10756" max="10758" width="18.7109375" style="106" customWidth="1"/>
    <col min="10759" max="11008" width="9.140625" style="106"/>
    <col min="11009" max="11009" width="42.28515625" style="106" customWidth="1"/>
    <col min="11010" max="11010" width="5.5703125" style="106" customWidth="1"/>
    <col min="11011" max="11011" width="40.7109375" style="106" customWidth="1"/>
    <col min="11012" max="11014" width="18.7109375" style="106" customWidth="1"/>
    <col min="11015" max="11264" width="9.140625" style="106"/>
    <col min="11265" max="11265" width="42.28515625" style="106" customWidth="1"/>
    <col min="11266" max="11266" width="5.5703125" style="106" customWidth="1"/>
    <col min="11267" max="11267" width="40.7109375" style="106" customWidth="1"/>
    <col min="11268" max="11270" width="18.7109375" style="106" customWidth="1"/>
    <col min="11271" max="11520" width="9.140625" style="106"/>
    <col min="11521" max="11521" width="42.28515625" style="106" customWidth="1"/>
    <col min="11522" max="11522" width="5.5703125" style="106" customWidth="1"/>
    <col min="11523" max="11523" width="40.7109375" style="106" customWidth="1"/>
    <col min="11524" max="11526" width="18.7109375" style="106" customWidth="1"/>
    <col min="11527" max="11776" width="9.140625" style="106"/>
    <col min="11777" max="11777" width="42.28515625" style="106" customWidth="1"/>
    <col min="11778" max="11778" width="5.5703125" style="106" customWidth="1"/>
    <col min="11779" max="11779" width="40.7109375" style="106" customWidth="1"/>
    <col min="11780" max="11782" width="18.7109375" style="106" customWidth="1"/>
    <col min="11783" max="12032" width="9.140625" style="106"/>
    <col min="12033" max="12033" width="42.28515625" style="106" customWidth="1"/>
    <col min="12034" max="12034" width="5.5703125" style="106" customWidth="1"/>
    <col min="12035" max="12035" width="40.7109375" style="106" customWidth="1"/>
    <col min="12036" max="12038" width="18.7109375" style="106" customWidth="1"/>
    <col min="12039" max="12288" width="9.140625" style="106"/>
    <col min="12289" max="12289" width="42.28515625" style="106" customWidth="1"/>
    <col min="12290" max="12290" width="5.5703125" style="106" customWidth="1"/>
    <col min="12291" max="12291" width="40.7109375" style="106" customWidth="1"/>
    <col min="12292" max="12294" width="18.7109375" style="106" customWidth="1"/>
    <col min="12295" max="12544" width="9.140625" style="106"/>
    <col min="12545" max="12545" width="42.28515625" style="106" customWidth="1"/>
    <col min="12546" max="12546" width="5.5703125" style="106" customWidth="1"/>
    <col min="12547" max="12547" width="40.7109375" style="106" customWidth="1"/>
    <col min="12548" max="12550" width="18.7109375" style="106" customWidth="1"/>
    <col min="12551" max="12800" width="9.140625" style="106"/>
    <col min="12801" max="12801" width="42.28515625" style="106" customWidth="1"/>
    <col min="12802" max="12802" width="5.5703125" style="106" customWidth="1"/>
    <col min="12803" max="12803" width="40.7109375" style="106" customWidth="1"/>
    <col min="12804" max="12806" width="18.7109375" style="106" customWidth="1"/>
    <col min="12807" max="13056" width="9.140625" style="106"/>
    <col min="13057" max="13057" width="42.28515625" style="106" customWidth="1"/>
    <col min="13058" max="13058" width="5.5703125" style="106" customWidth="1"/>
    <col min="13059" max="13059" width="40.7109375" style="106" customWidth="1"/>
    <col min="13060" max="13062" width="18.7109375" style="106" customWidth="1"/>
    <col min="13063" max="13312" width="9.140625" style="106"/>
    <col min="13313" max="13313" width="42.28515625" style="106" customWidth="1"/>
    <col min="13314" max="13314" width="5.5703125" style="106" customWidth="1"/>
    <col min="13315" max="13315" width="40.7109375" style="106" customWidth="1"/>
    <col min="13316" max="13318" width="18.7109375" style="106" customWidth="1"/>
    <col min="13319" max="13568" width="9.140625" style="106"/>
    <col min="13569" max="13569" width="42.28515625" style="106" customWidth="1"/>
    <col min="13570" max="13570" width="5.5703125" style="106" customWidth="1"/>
    <col min="13571" max="13571" width="40.7109375" style="106" customWidth="1"/>
    <col min="13572" max="13574" width="18.7109375" style="106" customWidth="1"/>
    <col min="13575" max="13824" width="9.140625" style="106"/>
    <col min="13825" max="13825" width="42.28515625" style="106" customWidth="1"/>
    <col min="13826" max="13826" width="5.5703125" style="106" customWidth="1"/>
    <col min="13827" max="13827" width="40.7109375" style="106" customWidth="1"/>
    <col min="13828" max="13830" width="18.7109375" style="106" customWidth="1"/>
    <col min="13831" max="14080" width="9.140625" style="106"/>
    <col min="14081" max="14081" width="42.28515625" style="106" customWidth="1"/>
    <col min="14082" max="14082" width="5.5703125" style="106" customWidth="1"/>
    <col min="14083" max="14083" width="40.7109375" style="106" customWidth="1"/>
    <col min="14084" max="14086" width="18.7109375" style="106" customWidth="1"/>
    <col min="14087" max="14336" width="9.140625" style="106"/>
    <col min="14337" max="14337" width="42.28515625" style="106" customWidth="1"/>
    <col min="14338" max="14338" width="5.5703125" style="106" customWidth="1"/>
    <col min="14339" max="14339" width="40.7109375" style="106" customWidth="1"/>
    <col min="14340" max="14342" width="18.7109375" style="106" customWidth="1"/>
    <col min="14343" max="14592" width="9.140625" style="106"/>
    <col min="14593" max="14593" width="42.28515625" style="106" customWidth="1"/>
    <col min="14594" max="14594" width="5.5703125" style="106" customWidth="1"/>
    <col min="14595" max="14595" width="40.7109375" style="106" customWidth="1"/>
    <col min="14596" max="14598" width="18.7109375" style="106" customWidth="1"/>
    <col min="14599" max="14848" width="9.140625" style="106"/>
    <col min="14849" max="14849" width="42.28515625" style="106" customWidth="1"/>
    <col min="14850" max="14850" width="5.5703125" style="106" customWidth="1"/>
    <col min="14851" max="14851" width="40.7109375" style="106" customWidth="1"/>
    <col min="14852" max="14854" width="18.7109375" style="106" customWidth="1"/>
    <col min="14855" max="15104" width="9.140625" style="106"/>
    <col min="15105" max="15105" width="42.28515625" style="106" customWidth="1"/>
    <col min="15106" max="15106" width="5.5703125" style="106" customWidth="1"/>
    <col min="15107" max="15107" width="40.7109375" style="106" customWidth="1"/>
    <col min="15108" max="15110" width="18.7109375" style="106" customWidth="1"/>
    <col min="15111" max="15360" width="9.140625" style="106"/>
    <col min="15361" max="15361" width="42.28515625" style="106" customWidth="1"/>
    <col min="15362" max="15362" width="5.5703125" style="106" customWidth="1"/>
    <col min="15363" max="15363" width="40.7109375" style="106" customWidth="1"/>
    <col min="15364" max="15366" width="18.7109375" style="106" customWidth="1"/>
    <col min="15367" max="15616" width="9.140625" style="106"/>
    <col min="15617" max="15617" width="42.28515625" style="106" customWidth="1"/>
    <col min="15618" max="15618" width="5.5703125" style="106" customWidth="1"/>
    <col min="15619" max="15619" width="40.7109375" style="106" customWidth="1"/>
    <col min="15620" max="15622" width="18.7109375" style="106" customWidth="1"/>
    <col min="15623" max="15872" width="9.140625" style="106"/>
    <col min="15873" max="15873" width="42.28515625" style="106" customWidth="1"/>
    <col min="15874" max="15874" width="5.5703125" style="106" customWidth="1"/>
    <col min="15875" max="15875" width="40.7109375" style="106" customWidth="1"/>
    <col min="15876" max="15878" width="18.7109375" style="106" customWidth="1"/>
    <col min="15879" max="16128" width="9.140625" style="106"/>
    <col min="16129" max="16129" width="42.28515625" style="106" customWidth="1"/>
    <col min="16130" max="16130" width="5.5703125" style="106" customWidth="1"/>
    <col min="16131" max="16131" width="40.7109375" style="106" customWidth="1"/>
    <col min="16132" max="16134" width="18.7109375" style="106" customWidth="1"/>
    <col min="16135" max="16384" width="9.140625" style="106"/>
  </cols>
  <sheetData>
    <row r="1" spans="1:6" ht="11.1" customHeight="1" x14ac:dyDescent="0.2">
      <c r="A1" s="246" t="s">
        <v>59</v>
      </c>
      <c r="B1" s="246"/>
      <c r="C1" s="246"/>
      <c r="D1" s="246"/>
      <c r="E1" s="246"/>
      <c r="F1" s="246"/>
    </row>
    <row r="2" spans="1:6" ht="13.15" customHeight="1" x14ac:dyDescent="0.25">
      <c r="A2" s="225" t="s">
        <v>60</v>
      </c>
      <c r="B2" s="225"/>
      <c r="C2" s="225"/>
      <c r="D2" s="225"/>
      <c r="E2" s="225"/>
      <c r="F2" s="225"/>
    </row>
    <row r="3" spans="1:6" ht="9" customHeight="1" thickBot="1" x14ac:dyDescent="0.25">
      <c r="A3" s="109"/>
      <c r="B3" s="188"/>
      <c r="C3" s="130"/>
      <c r="D3" s="113"/>
      <c r="E3" s="113"/>
      <c r="F3" s="130"/>
    </row>
    <row r="4" spans="1:6" ht="13.9" customHeight="1" x14ac:dyDescent="0.2">
      <c r="A4" s="247" t="s">
        <v>6</v>
      </c>
      <c r="B4" s="250" t="s">
        <v>7</v>
      </c>
      <c r="C4" s="253" t="s">
        <v>25</v>
      </c>
      <c r="D4" s="256" t="s">
        <v>9</v>
      </c>
      <c r="E4" s="256" t="s">
        <v>10</v>
      </c>
      <c r="F4" s="259" t="s">
        <v>11</v>
      </c>
    </row>
    <row r="5" spans="1:6" ht="4.9000000000000004" customHeight="1" x14ac:dyDescent="0.2">
      <c r="A5" s="248"/>
      <c r="B5" s="251"/>
      <c r="C5" s="254"/>
      <c r="D5" s="257"/>
      <c r="E5" s="257"/>
      <c r="F5" s="260"/>
    </row>
    <row r="6" spans="1:6" ht="6" customHeight="1" x14ac:dyDescent="0.2">
      <c r="A6" s="248"/>
      <c r="B6" s="251"/>
      <c r="C6" s="254"/>
      <c r="D6" s="257"/>
      <c r="E6" s="257"/>
      <c r="F6" s="260"/>
    </row>
    <row r="7" spans="1:6" ht="4.9000000000000004" customHeight="1" x14ac:dyDescent="0.2">
      <c r="A7" s="248"/>
      <c r="B7" s="251"/>
      <c r="C7" s="254"/>
      <c r="D7" s="257"/>
      <c r="E7" s="257"/>
      <c r="F7" s="260"/>
    </row>
    <row r="8" spans="1:6" ht="6" customHeight="1" x14ac:dyDescent="0.2">
      <c r="A8" s="248"/>
      <c r="B8" s="251"/>
      <c r="C8" s="254"/>
      <c r="D8" s="257"/>
      <c r="E8" s="257"/>
      <c r="F8" s="260"/>
    </row>
    <row r="9" spans="1:6" ht="6" customHeight="1" x14ac:dyDescent="0.2">
      <c r="A9" s="248"/>
      <c r="B9" s="251"/>
      <c r="C9" s="254"/>
      <c r="D9" s="257"/>
      <c r="E9" s="257"/>
      <c r="F9" s="260"/>
    </row>
    <row r="10" spans="1:6" ht="18" customHeight="1" x14ac:dyDescent="0.2">
      <c r="A10" s="249"/>
      <c r="B10" s="252"/>
      <c r="C10" s="255"/>
      <c r="D10" s="258"/>
      <c r="E10" s="258"/>
      <c r="F10" s="261"/>
    </row>
    <row r="11" spans="1:6" ht="13.5" customHeight="1" thickBot="1" x14ac:dyDescent="0.25">
      <c r="A11" s="123">
        <v>1</v>
      </c>
      <c r="B11" s="124">
        <v>2</v>
      </c>
      <c r="C11" s="125">
        <v>3</v>
      </c>
      <c r="D11" s="126" t="s">
        <v>12</v>
      </c>
      <c r="E11" s="131" t="s">
        <v>13</v>
      </c>
      <c r="F11" s="127" t="s">
        <v>14</v>
      </c>
    </row>
    <row r="12" spans="1:6" s="136" customFormat="1" ht="25.5" x14ac:dyDescent="0.2">
      <c r="A12" s="213" t="s">
        <v>26</v>
      </c>
      <c r="B12" s="214" t="s">
        <v>61</v>
      </c>
      <c r="C12" s="215" t="s">
        <v>17</v>
      </c>
      <c r="D12" s="216">
        <v>62891633.859999999</v>
      </c>
      <c r="E12" s="216">
        <v>-29950921.309999999</v>
      </c>
      <c r="F12" s="217" t="s">
        <v>17</v>
      </c>
    </row>
    <row r="13" spans="1:6" x14ac:dyDescent="0.2">
      <c r="A13" s="194" t="s">
        <v>18</v>
      </c>
      <c r="B13" s="195"/>
      <c r="C13" s="196"/>
      <c r="D13" s="197"/>
      <c r="E13" s="197"/>
      <c r="F13" s="198"/>
    </row>
    <row r="14" spans="1:6" ht="22.5" x14ac:dyDescent="0.2">
      <c r="A14" s="132" t="s">
        <v>27</v>
      </c>
      <c r="B14" s="199" t="s">
        <v>62</v>
      </c>
      <c r="C14" s="200" t="s">
        <v>17</v>
      </c>
      <c r="D14" s="133">
        <v>30102037.710000001</v>
      </c>
      <c r="E14" s="133" t="s">
        <v>19</v>
      </c>
      <c r="F14" s="134">
        <v>30102037.710000001</v>
      </c>
    </row>
    <row r="15" spans="1:6" x14ac:dyDescent="0.2">
      <c r="A15" s="194" t="s">
        <v>28</v>
      </c>
      <c r="B15" s="195"/>
      <c r="C15" s="196"/>
      <c r="D15" s="197"/>
      <c r="E15" s="197"/>
      <c r="F15" s="198"/>
    </row>
    <row r="16" spans="1:6" ht="33.75" x14ac:dyDescent="0.2">
      <c r="A16" s="201" t="s">
        <v>63</v>
      </c>
      <c r="B16" s="202" t="s">
        <v>62</v>
      </c>
      <c r="C16" s="203" t="s">
        <v>64</v>
      </c>
      <c r="D16" s="204">
        <v>30102037.710000001</v>
      </c>
      <c r="E16" s="204" t="s">
        <v>19</v>
      </c>
      <c r="F16" s="205">
        <v>30102037.710000001</v>
      </c>
    </row>
    <row r="17" spans="1:6" x14ac:dyDescent="0.2">
      <c r="A17" s="189" t="s">
        <v>29</v>
      </c>
      <c r="B17" s="190" t="s">
        <v>65</v>
      </c>
      <c r="C17" s="191" t="s">
        <v>66</v>
      </c>
      <c r="D17" s="192">
        <v>32789596.149999999</v>
      </c>
      <c r="E17" s="192">
        <v>-29950921.309999999</v>
      </c>
      <c r="F17" s="193">
        <v>62740517.460000001</v>
      </c>
    </row>
    <row r="18" spans="1:6" ht="22.5" x14ac:dyDescent="0.2">
      <c r="A18" s="189" t="s">
        <v>67</v>
      </c>
      <c r="B18" s="190" t="s">
        <v>65</v>
      </c>
      <c r="C18" s="191" t="s">
        <v>68</v>
      </c>
      <c r="D18" s="192">
        <v>32789596.149999999</v>
      </c>
      <c r="E18" s="192">
        <v>-29950921.309999999</v>
      </c>
      <c r="F18" s="193">
        <v>62740517.460000001</v>
      </c>
    </row>
    <row r="19" spans="1:6" x14ac:dyDescent="0.2">
      <c r="A19" s="189" t="s">
        <v>30</v>
      </c>
      <c r="B19" s="190" t="s">
        <v>69</v>
      </c>
      <c r="C19" s="191" t="s">
        <v>70</v>
      </c>
      <c r="D19" s="192">
        <v>-755029953.00999999</v>
      </c>
      <c r="E19" s="192">
        <v>-351101512.00999999</v>
      </c>
      <c r="F19" s="193" t="s">
        <v>71</v>
      </c>
    </row>
    <row r="20" spans="1:6" ht="22.5" x14ac:dyDescent="0.2">
      <c r="A20" s="128" t="s">
        <v>72</v>
      </c>
      <c r="B20" s="206" t="s">
        <v>69</v>
      </c>
      <c r="C20" s="207" t="s">
        <v>73</v>
      </c>
      <c r="D20" s="129">
        <v>-755029953.00999999</v>
      </c>
      <c r="E20" s="129">
        <v>-351101512.00999999</v>
      </c>
      <c r="F20" s="135" t="s">
        <v>71</v>
      </c>
    </row>
    <row r="21" spans="1:6" x14ac:dyDescent="0.2">
      <c r="A21" s="189" t="s">
        <v>31</v>
      </c>
      <c r="B21" s="190" t="s">
        <v>74</v>
      </c>
      <c r="C21" s="191" t="s">
        <v>75</v>
      </c>
      <c r="D21" s="192">
        <v>787819549.15999997</v>
      </c>
      <c r="E21" s="192">
        <v>321150590.69999999</v>
      </c>
      <c r="F21" s="193" t="s">
        <v>71</v>
      </c>
    </row>
    <row r="22" spans="1:6" ht="23.25" thickBot="1" x14ac:dyDescent="0.25">
      <c r="A22" s="128" t="s">
        <v>76</v>
      </c>
      <c r="B22" s="206" t="s">
        <v>74</v>
      </c>
      <c r="C22" s="207" t="s">
        <v>77</v>
      </c>
      <c r="D22" s="129">
        <v>787819549.15999997</v>
      </c>
      <c r="E22" s="129">
        <v>321150590.69999999</v>
      </c>
      <c r="F22" s="135" t="s">
        <v>71</v>
      </c>
    </row>
    <row r="23" spans="1:6" ht="12.75" customHeight="1" x14ac:dyDescent="0.2">
      <c r="A23" s="208"/>
      <c r="B23" s="209"/>
      <c r="C23" s="210"/>
      <c r="D23" s="211"/>
      <c r="E23" s="211"/>
      <c r="F23" s="21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6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opLeftCell="A10" zoomScale="75" zoomScaleNormal="75" workbookViewId="0">
      <pane xSplit="4" ySplit="3" topLeftCell="E13" activePane="bottomRight" state="frozen"/>
      <selection activeCell="A10" sqref="A10"/>
      <selection pane="topRight" activeCell="E10" sqref="E10"/>
      <selection pane="bottomLeft" activeCell="A13" sqref="A13"/>
      <selection pane="bottomRight" activeCell="E18" sqref="E18"/>
    </sheetView>
  </sheetViews>
  <sheetFormatPr defaultRowHeight="15" x14ac:dyDescent="0.25"/>
  <cols>
    <col min="1" max="1" width="20.7109375" customWidth="1"/>
    <col min="2" max="2" width="28.140625" customWidth="1"/>
    <col min="3" max="3" width="26" customWidth="1"/>
    <col min="4" max="4" width="10.5703125" customWidth="1"/>
    <col min="5" max="6" width="19.140625" customWidth="1"/>
    <col min="7" max="7" width="15.7109375" customWidth="1"/>
    <col min="8" max="8" width="17.28515625" customWidth="1"/>
  </cols>
  <sheetData>
    <row r="1" spans="1:8" ht="15.75" x14ac:dyDescent="0.25">
      <c r="A1" s="22"/>
      <c r="B1" s="22"/>
      <c r="C1" s="23"/>
      <c r="D1" s="22"/>
      <c r="H1" s="1" t="s">
        <v>32</v>
      </c>
    </row>
    <row r="2" spans="1:8" ht="15.75" x14ac:dyDescent="0.25">
      <c r="A2" s="22"/>
      <c r="B2" s="22"/>
      <c r="C2" s="23"/>
      <c r="D2" s="22"/>
      <c r="H2" s="1" t="s">
        <v>33</v>
      </c>
    </row>
    <row r="3" spans="1:8" ht="15.75" x14ac:dyDescent="0.25">
      <c r="A3" s="22"/>
      <c r="B3" s="22"/>
      <c r="C3" s="23"/>
      <c r="D3" s="22"/>
      <c r="H3" s="1" t="s">
        <v>34</v>
      </c>
    </row>
    <row r="4" spans="1:8" s="41" customFormat="1" ht="15.75" x14ac:dyDescent="0.25">
      <c r="A4" s="42"/>
      <c r="B4" s="42"/>
      <c r="C4" s="43"/>
      <c r="D4" s="42"/>
      <c r="H4" s="1" t="s">
        <v>141</v>
      </c>
    </row>
    <row r="5" spans="1:8" ht="15.75" x14ac:dyDescent="0.25">
      <c r="A5" s="22"/>
      <c r="B5" s="1"/>
      <c r="C5" s="1"/>
      <c r="D5" s="22"/>
      <c r="H5" s="1" t="s">
        <v>78</v>
      </c>
    </row>
    <row r="6" spans="1:8" x14ac:dyDescent="0.25">
      <c r="A6" s="24"/>
      <c r="B6" s="2"/>
      <c r="C6" s="25"/>
      <c r="D6" s="24"/>
      <c r="E6" s="24"/>
    </row>
    <row r="7" spans="1:8" ht="22.5" customHeight="1" x14ac:dyDescent="0.25">
      <c r="A7" s="262" t="s">
        <v>79</v>
      </c>
      <c r="B7" s="262"/>
      <c r="C7" s="262"/>
      <c r="D7" s="262"/>
      <c r="E7" s="262"/>
      <c r="F7" s="262"/>
      <c r="G7" s="262"/>
      <c r="H7" s="262"/>
    </row>
    <row r="8" spans="1:8" s="41" customFormat="1" ht="18" x14ac:dyDescent="0.25">
      <c r="A8" s="263" t="s">
        <v>995</v>
      </c>
      <c r="B8" s="263"/>
      <c r="C8" s="263"/>
      <c r="D8" s="263"/>
      <c r="E8" s="263"/>
      <c r="F8" s="263"/>
      <c r="G8" s="263"/>
      <c r="H8" s="263"/>
    </row>
    <row r="9" spans="1:8" x14ac:dyDescent="0.25">
      <c r="A9" s="26" t="s">
        <v>80</v>
      </c>
      <c r="B9" s="26"/>
      <c r="C9" s="26"/>
      <c r="D9" s="26"/>
      <c r="E9" s="26"/>
      <c r="F9" s="26"/>
      <c r="G9" s="26"/>
      <c r="H9" s="26"/>
    </row>
    <row r="10" spans="1:8" x14ac:dyDescent="0.25">
      <c r="A10" s="264" t="s">
        <v>81</v>
      </c>
      <c r="B10" s="264"/>
      <c r="C10" s="264"/>
      <c r="D10" s="264"/>
      <c r="E10" s="264"/>
      <c r="F10" s="264"/>
      <c r="G10" s="264"/>
      <c r="H10" s="264"/>
    </row>
    <row r="11" spans="1:8" x14ac:dyDescent="0.25">
      <c r="A11" s="27" t="s">
        <v>46</v>
      </c>
      <c r="B11" s="27"/>
      <c r="C11" s="28"/>
      <c r="D11" s="28"/>
      <c r="E11" s="29"/>
    </row>
    <row r="12" spans="1:8" s="33" customFormat="1" ht="67.5" x14ac:dyDescent="0.2">
      <c r="A12" s="30" t="s">
        <v>82</v>
      </c>
      <c r="B12" s="30" t="s">
        <v>83</v>
      </c>
      <c r="C12" s="30" t="s">
        <v>84</v>
      </c>
      <c r="D12" s="31" t="s">
        <v>85</v>
      </c>
      <c r="E12" s="32" t="s">
        <v>86</v>
      </c>
      <c r="F12" s="32" t="s">
        <v>87</v>
      </c>
      <c r="G12" s="32" t="s">
        <v>88</v>
      </c>
      <c r="H12" s="32" t="s">
        <v>89</v>
      </c>
    </row>
    <row r="13" spans="1:8" ht="60" x14ac:dyDescent="0.25">
      <c r="A13" s="34" t="s">
        <v>90</v>
      </c>
      <c r="B13" s="34" t="s">
        <v>91</v>
      </c>
      <c r="C13" s="35"/>
      <c r="D13" s="36" t="s">
        <v>92</v>
      </c>
      <c r="E13" s="37">
        <v>3000000</v>
      </c>
      <c r="F13" s="37">
        <v>18028976.780000001</v>
      </c>
      <c r="G13" s="37">
        <v>0</v>
      </c>
      <c r="H13" s="37">
        <f t="shared" ref="H13:H21" si="0">F13-G13</f>
        <v>18028976.780000001</v>
      </c>
    </row>
    <row r="14" spans="1:8" ht="105" x14ac:dyDescent="0.25">
      <c r="A14" s="34" t="s">
        <v>98</v>
      </c>
      <c r="B14" s="34" t="s">
        <v>99</v>
      </c>
      <c r="C14" s="35" t="s">
        <v>100</v>
      </c>
      <c r="D14" s="36" t="s">
        <v>101</v>
      </c>
      <c r="E14" s="37"/>
      <c r="F14" s="37">
        <v>219600</v>
      </c>
      <c r="G14" s="37">
        <v>219600</v>
      </c>
      <c r="H14" s="37">
        <f t="shared" si="0"/>
        <v>0</v>
      </c>
    </row>
    <row r="15" spans="1:8" ht="150" x14ac:dyDescent="0.25">
      <c r="A15" s="219" t="s">
        <v>585</v>
      </c>
      <c r="B15" s="34" t="s">
        <v>996</v>
      </c>
      <c r="C15" s="35" t="s">
        <v>997</v>
      </c>
      <c r="D15" s="36" t="s">
        <v>998</v>
      </c>
      <c r="E15" s="37"/>
      <c r="F15" s="37">
        <v>150000</v>
      </c>
      <c r="G15" s="37"/>
      <c r="H15" s="37">
        <f t="shared" si="0"/>
        <v>150000</v>
      </c>
    </row>
    <row r="16" spans="1:8" ht="120" customHeight="1" x14ac:dyDescent="0.25">
      <c r="A16" s="34" t="s">
        <v>93</v>
      </c>
      <c r="B16" s="34" t="s">
        <v>94</v>
      </c>
      <c r="C16" s="35" t="s">
        <v>95</v>
      </c>
      <c r="D16" s="36" t="s">
        <v>96</v>
      </c>
      <c r="E16" s="37"/>
      <c r="F16" s="37">
        <v>1000000</v>
      </c>
      <c r="G16" s="37">
        <v>1000000</v>
      </c>
      <c r="H16" s="37">
        <f t="shared" si="0"/>
        <v>0</v>
      </c>
    </row>
    <row r="17" spans="1:8" ht="120" x14ac:dyDescent="0.25">
      <c r="A17" s="34" t="s">
        <v>93</v>
      </c>
      <c r="B17" s="34" t="s">
        <v>94</v>
      </c>
      <c r="C17" s="35" t="s">
        <v>97</v>
      </c>
      <c r="D17" s="36" t="s">
        <v>96</v>
      </c>
      <c r="E17" s="37"/>
      <c r="F17" s="37">
        <v>1500000</v>
      </c>
      <c r="G17" s="37">
        <v>1500000</v>
      </c>
      <c r="H17" s="37">
        <f t="shared" si="0"/>
        <v>0</v>
      </c>
    </row>
    <row r="18" spans="1:8" s="41" customFormat="1" ht="120" x14ac:dyDescent="0.25">
      <c r="A18" s="34" t="s">
        <v>93</v>
      </c>
      <c r="B18" s="34" t="s">
        <v>103</v>
      </c>
      <c r="C18" s="35" t="s">
        <v>104</v>
      </c>
      <c r="D18" s="36" t="s">
        <v>96</v>
      </c>
      <c r="E18" s="37"/>
      <c r="F18" s="37">
        <v>532396</v>
      </c>
      <c r="G18" s="37">
        <v>532396</v>
      </c>
      <c r="H18" s="37">
        <f t="shared" si="0"/>
        <v>0</v>
      </c>
    </row>
    <row r="19" spans="1:8" s="41" customFormat="1" ht="90" x14ac:dyDescent="0.25">
      <c r="A19" s="34" t="s">
        <v>93</v>
      </c>
      <c r="B19" s="34" t="s">
        <v>999</v>
      </c>
      <c r="C19" s="35" t="s">
        <v>1000</v>
      </c>
      <c r="D19" s="36" t="s">
        <v>96</v>
      </c>
      <c r="E19" s="37"/>
      <c r="F19" s="37">
        <v>250000</v>
      </c>
      <c r="G19" s="37"/>
      <c r="H19" s="37">
        <f t="shared" si="0"/>
        <v>250000</v>
      </c>
    </row>
    <row r="20" spans="1:8" s="41" customFormat="1" ht="205.5" customHeight="1" x14ac:dyDescent="0.25">
      <c r="A20" s="219" t="s">
        <v>728</v>
      </c>
      <c r="B20" s="34" t="s">
        <v>1001</v>
      </c>
      <c r="C20" s="35" t="s">
        <v>1002</v>
      </c>
      <c r="D20" s="36" t="s">
        <v>1003</v>
      </c>
      <c r="E20" s="37"/>
      <c r="F20" s="37">
        <v>1246842.02</v>
      </c>
      <c r="G20" s="37">
        <v>1246842.02</v>
      </c>
      <c r="H20" s="37">
        <f t="shared" si="0"/>
        <v>0</v>
      </c>
    </row>
    <row r="21" spans="1:8" s="41" customFormat="1" ht="135" x14ac:dyDescent="0.25">
      <c r="A21" s="34" t="s">
        <v>105</v>
      </c>
      <c r="B21" s="34" t="s">
        <v>107</v>
      </c>
      <c r="C21" s="35" t="s">
        <v>108</v>
      </c>
      <c r="D21" s="36" t="s">
        <v>106</v>
      </c>
      <c r="E21" s="37"/>
      <c r="F21" s="37">
        <v>542330.54</v>
      </c>
      <c r="G21" s="37">
        <v>542330.54</v>
      </c>
      <c r="H21" s="37">
        <f t="shared" si="0"/>
        <v>0</v>
      </c>
    </row>
    <row r="22" spans="1:8" ht="63" x14ac:dyDescent="0.25">
      <c r="A22" s="38" t="s">
        <v>102</v>
      </c>
      <c r="B22" s="38"/>
      <c r="C22" s="38"/>
      <c r="D22" s="39"/>
      <c r="E22" s="40">
        <f>SUM(E13:E21)</f>
        <v>3000000</v>
      </c>
      <c r="F22" s="40">
        <f>SUM(F13:F21)</f>
        <v>23470145.34</v>
      </c>
      <c r="G22" s="40">
        <f t="shared" ref="G22:H22" si="1">SUM(G13:G21)</f>
        <v>5041168.5599999996</v>
      </c>
      <c r="H22" s="40">
        <f t="shared" si="1"/>
        <v>18428976.780000001</v>
      </c>
    </row>
    <row r="26" spans="1:8" x14ac:dyDescent="0.25">
      <c r="G26" s="220"/>
    </row>
    <row r="28" spans="1:8" x14ac:dyDescent="0.25">
      <c r="F28" s="220"/>
    </row>
  </sheetData>
  <mergeCells count="3">
    <mergeCell ref="A7:H7"/>
    <mergeCell ref="A8:H8"/>
    <mergeCell ref="A10:H10"/>
  </mergeCells>
  <pageMargins left="0.70866141732283472" right="0.35433070866141736" top="0.74803149606299213" bottom="0.74803149606299213" header="0.31496062992125984" footer="0.31496062992125984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A7" workbookViewId="0">
      <pane xSplit="1" ySplit="7" topLeftCell="B14" activePane="bottomRight" state="frozen"/>
      <selection activeCell="A7" sqref="A7"/>
      <selection pane="topRight" activeCell="B7" sqref="B7"/>
      <selection pane="bottomLeft" activeCell="A14" sqref="A14"/>
      <selection pane="bottomRight" activeCell="B41" sqref="B41"/>
    </sheetView>
  </sheetViews>
  <sheetFormatPr defaultColWidth="9.140625" defaultRowHeight="15" x14ac:dyDescent="0.25"/>
  <cols>
    <col min="1" max="1" width="67.5703125" style="44" customWidth="1"/>
    <col min="2" max="2" width="14" style="44" customWidth="1"/>
    <col min="3" max="3" width="13.85546875" style="44" customWidth="1"/>
    <col min="4" max="4" width="13.7109375" style="44" customWidth="1"/>
    <col min="5" max="5" width="10.5703125" style="44" customWidth="1"/>
    <col min="6" max="16384" width="9.140625" style="44"/>
  </cols>
  <sheetData>
    <row r="1" spans="1:4" ht="15.75" x14ac:dyDescent="0.25">
      <c r="D1" s="45" t="s">
        <v>32</v>
      </c>
    </row>
    <row r="2" spans="1:4" ht="15.75" x14ac:dyDescent="0.25">
      <c r="D2" s="45" t="s">
        <v>33</v>
      </c>
    </row>
    <row r="3" spans="1:4" ht="15.75" x14ac:dyDescent="0.25">
      <c r="D3" s="45" t="s">
        <v>34</v>
      </c>
    </row>
    <row r="4" spans="1:4" ht="15.75" x14ac:dyDescent="0.25">
      <c r="D4" s="1" t="s">
        <v>141</v>
      </c>
    </row>
    <row r="5" spans="1:4" ht="15.75" x14ac:dyDescent="0.25">
      <c r="D5" s="45" t="s">
        <v>109</v>
      </c>
    </row>
    <row r="7" spans="1:4" ht="40.5" customHeight="1" x14ac:dyDescent="0.25">
      <c r="A7" s="265" t="s">
        <v>110</v>
      </c>
      <c r="B7" s="265"/>
      <c r="C7" s="265"/>
      <c r="D7" s="265"/>
    </row>
    <row r="8" spans="1:4" ht="15.75" x14ac:dyDescent="0.25">
      <c r="A8" s="266" t="s">
        <v>995</v>
      </c>
      <c r="B8" s="266"/>
      <c r="C8" s="266"/>
      <c r="D8" s="266"/>
    </row>
    <row r="9" spans="1:4" s="46" customFormat="1" x14ac:dyDescent="0.25">
      <c r="A9" s="267" t="s">
        <v>80</v>
      </c>
      <c r="B9" s="267"/>
      <c r="C9" s="267"/>
      <c r="D9" s="267"/>
    </row>
    <row r="10" spans="1:4" s="46" customFormat="1" x14ac:dyDescent="0.25">
      <c r="A10" s="268" t="s">
        <v>111</v>
      </c>
      <c r="B10" s="268"/>
      <c r="C10" s="268"/>
      <c r="D10" s="268"/>
    </row>
    <row r="11" spans="1:4" x14ac:dyDescent="0.25">
      <c r="A11" s="47"/>
      <c r="B11" s="47"/>
      <c r="C11" s="47"/>
      <c r="D11" s="47"/>
    </row>
    <row r="12" spans="1:4" ht="15.75" thickBot="1" x14ac:dyDescent="0.3">
      <c r="A12" s="48" t="s">
        <v>46</v>
      </c>
      <c r="B12" s="49"/>
      <c r="C12" s="50"/>
      <c r="D12" s="51"/>
    </row>
    <row r="13" spans="1:4" ht="23.25" thickBot="1" x14ac:dyDescent="0.3">
      <c r="A13" s="52" t="s">
        <v>6</v>
      </c>
      <c r="B13" s="53" t="s">
        <v>112</v>
      </c>
      <c r="C13" s="54" t="s">
        <v>10</v>
      </c>
      <c r="D13" s="55" t="s">
        <v>113</v>
      </c>
    </row>
    <row r="14" spans="1:4" ht="24" x14ac:dyDescent="0.25">
      <c r="A14" s="56" t="s">
        <v>114</v>
      </c>
      <c r="B14" s="57">
        <f>B16+B22</f>
        <v>36469349.969999999</v>
      </c>
      <c r="C14" s="57">
        <f t="shared" ref="C14:D14" si="0">C16+C22</f>
        <v>33818731.969184309</v>
      </c>
      <c r="D14" s="57">
        <f t="shared" si="0"/>
        <v>2650618.0008156914</v>
      </c>
    </row>
    <row r="15" spans="1:4" x14ac:dyDescent="0.25">
      <c r="A15" s="58" t="s">
        <v>18</v>
      </c>
      <c r="B15" s="59"/>
      <c r="C15" s="59"/>
      <c r="D15" s="60"/>
    </row>
    <row r="16" spans="1:4" s="61" customFormat="1" ht="12.75" x14ac:dyDescent="0.25">
      <c r="A16" s="62" t="s">
        <v>115</v>
      </c>
      <c r="B16" s="63">
        <f>B17+B18+B19+B21</f>
        <v>26768404.48</v>
      </c>
      <c r="C16" s="63">
        <f>C17+C18+C19+C21</f>
        <v>24166294.379184309</v>
      </c>
      <c r="D16" s="63">
        <f t="shared" ref="D16:D31" si="1">B16-C16</f>
        <v>2602110.1008156911</v>
      </c>
    </row>
    <row r="17" spans="1:14" s="64" customFormat="1" x14ac:dyDescent="0.25">
      <c r="A17" s="65" t="s">
        <v>116</v>
      </c>
      <c r="B17" s="66">
        <f>ROUND(IF((B26-B18-B19-B21)&lt;(B33*30%),(B26-B18-B19-B21)),2)</f>
        <v>13253448.779999999</v>
      </c>
      <c r="C17" s="66">
        <f>C33*C34%</f>
        <v>10199203.92918431</v>
      </c>
      <c r="D17" s="67">
        <f t="shared" si="1"/>
        <v>3054244.8508156892</v>
      </c>
    </row>
    <row r="18" spans="1:14" s="64" customFormat="1" ht="24" x14ac:dyDescent="0.25">
      <c r="A18" s="65" t="s">
        <v>117</v>
      </c>
      <c r="B18" s="68">
        <v>10549900</v>
      </c>
      <c r="C18" s="68">
        <v>10996603.779999999</v>
      </c>
      <c r="D18" s="69">
        <f t="shared" si="1"/>
        <v>-446703.77999999933</v>
      </c>
    </row>
    <row r="19" spans="1:14" s="64" customFormat="1" ht="36" x14ac:dyDescent="0.25">
      <c r="A19" s="65" t="s">
        <v>118</v>
      </c>
      <c r="B19" s="87"/>
      <c r="C19" s="87">
        <v>5430.97</v>
      </c>
      <c r="D19" s="69">
        <f t="shared" si="1"/>
        <v>-5430.97</v>
      </c>
    </row>
    <row r="20" spans="1:14" s="64" customFormat="1" ht="24" x14ac:dyDescent="0.25">
      <c r="A20" s="58" t="s">
        <v>128</v>
      </c>
      <c r="B20" s="68">
        <v>9299.15</v>
      </c>
      <c r="C20" s="68">
        <v>9299.15</v>
      </c>
      <c r="D20" s="69">
        <f t="shared" si="1"/>
        <v>0</v>
      </c>
    </row>
    <row r="21" spans="1:14" s="61" customFormat="1" ht="12.75" x14ac:dyDescent="0.25">
      <c r="A21" s="88" t="s">
        <v>129</v>
      </c>
      <c r="B21" s="68">
        <v>2965055.7</v>
      </c>
      <c r="C21" s="68">
        <v>2965055.7</v>
      </c>
      <c r="D21" s="70">
        <f t="shared" si="1"/>
        <v>0</v>
      </c>
    </row>
    <row r="22" spans="1:14" s="64" customFormat="1" x14ac:dyDescent="0.25">
      <c r="A22" s="62" t="s">
        <v>119</v>
      </c>
      <c r="B22" s="63">
        <f>B23</f>
        <v>9700945.4900000002</v>
      </c>
      <c r="C22" s="63">
        <f t="shared" ref="C22" si="2">C23</f>
        <v>9652437.5899999999</v>
      </c>
      <c r="D22" s="71">
        <f t="shared" si="1"/>
        <v>48507.900000000373</v>
      </c>
    </row>
    <row r="23" spans="1:14" ht="24.75" thickBot="1" x14ac:dyDescent="0.3">
      <c r="A23" s="65" t="s">
        <v>120</v>
      </c>
      <c r="B23" s="72">
        <v>9700945.4900000002</v>
      </c>
      <c r="C23" s="73">
        <v>9652437.5899999999</v>
      </c>
      <c r="D23" s="74">
        <f t="shared" si="1"/>
        <v>48507.900000000373</v>
      </c>
    </row>
    <row r="24" spans="1:14" x14ac:dyDescent="0.25">
      <c r="A24" s="56" t="s">
        <v>121</v>
      </c>
      <c r="B24" s="57">
        <f>B26+B30</f>
        <v>36469349.969999999</v>
      </c>
      <c r="C24" s="57">
        <f>C26+C30</f>
        <v>32702500.899999999</v>
      </c>
      <c r="D24" s="57">
        <f>D26+D30</f>
        <v>3766849.0700000022</v>
      </c>
    </row>
    <row r="25" spans="1:14" s="61" customFormat="1" ht="12.75" x14ac:dyDescent="0.25">
      <c r="A25" s="65" t="s">
        <v>18</v>
      </c>
      <c r="B25" s="59"/>
      <c r="C25" s="59"/>
      <c r="D25" s="60"/>
    </row>
    <row r="26" spans="1:14" ht="24" x14ac:dyDescent="0.25">
      <c r="A26" s="62" t="s">
        <v>122</v>
      </c>
      <c r="B26" s="63">
        <f>SUM(B27:B29)</f>
        <v>26768404.48</v>
      </c>
      <c r="C26" s="63">
        <f>SUM(C27:C29)</f>
        <v>23050063.309999999</v>
      </c>
      <c r="D26" s="71">
        <f t="shared" si="1"/>
        <v>3718341.1700000018</v>
      </c>
    </row>
    <row r="27" spans="1:14" ht="36" x14ac:dyDescent="0.25">
      <c r="A27" s="75" t="s">
        <v>123</v>
      </c>
      <c r="B27" s="76">
        <v>100000</v>
      </c>
      <c r="C27" s="76">
        <v>8712.5</v>
      </c>
      <c r="D27" s="69">
        <f t="shared" si="1"/>
        <v>91287.5</v>
      </c>
      <c r="N27" s="221" t="s">
        <v>1004</v>
      </c>
    </row>
    <row r="28" spans="1:14" ht="36" x14ac:dyDescent="0.25">
      <c r="A28" s="75" t="s">
        <v>124</v>
      </c>
      <c r="B28" s="76">
        <f>22152500+2617344+455000+600000</f>
        <v>25824844</v>
      </c>
      <c r="C28" s="76">
        <f>22070008.4+132000</f>
        <v>22202008.399999999</v>
      </c>
      <c r="D28" s="69">
        <f t="shared" si="1"/>
        <v>3622835.6000000015</v>
      </c>
    </row>
    <row r="29" spans="1:14" s="77" customFormat="1" ht="36" x14ac:dyDescent="0.25">
      <c r="A29" s="75" t="s">
        <v>125</v>
      </c>
      <c r="B29" s="76">
        <v>843560.48</v>
      </c>
      <c r="C29" s="76">
        <v>839342.41</v>
      </c>
      <c r="D29" s="69">
        <f t="shared" si="1"/>
        <v>4218.0699999999488</v>
      </c>
    </row>
    <row r="30" spans="1:14" s="61" customFormat="1" ht="12.75" x14ac:dyDescent="0.25">
      <c r="A30" s="62" t="s">
        <v>119</v>
      </c>
      <c r="B30" s="63">
        <f>SUM(B31:B31)</f>
        <v>9700945.4900000002</v>
      </c>
      <c r="C30" s="63">
        <f>SUM(C31:C31)</f>
        <v>9652437.5899999999</v>
      </c>
      <c r="D30" s="71">
        <f t="shared" si="1"/>
        <v>48507.900000000373</v>
      </c>
    </row>
    <row r="31" spans="1:14" ht="36.75" thickBot="1" x14ac:dyDescent="0.3">
      <c r="A31" s="78" t="s">
        <v>125</v>
      </c>
      <c r="B31" s="79">
        <v>9700945.4900000002</v>
      </c>
      <c r="C31" s="79">
        <v>9652437.5899999999</v>
      </c>
      <c r="D31" s="80">
        <f t="shared" si="1"/>
        <v>48507.900000000373</v>
      </c>
    </row>
    <row r="32" spans="1:14" s="85" customFormat="1" ht="15.75" x14ac:dyDescent="0.25">
      <c r="A32" s="81" t="s">
        <v>126</v>
      </c>
      <c r="B32" s="82"/>
      <c r="C32" s="82"/>
      <c r="D32" s="82"/>
    </row>
    <row r="33" spans="1:4" s="85" customFormat="1" x14ac:dyDescent="0.25">
      <c r="A33" s="83" t="s">
        <v>116</v>
      </c>
      <c r="B33" s="84">
        <v>174093940</v>
      </c>
      <c r="C33" s="84">
        <v>133974154.68000001</v>
      </c>
      <c r="D33" s="82"/>
    </row>
    <row r="34" spans="1:4" s="85" customFormat="1" ht="30" x14ac:dyDescent="0.25">
      <c r="A34" s="83" t="s">
        <v>130</v>
      </c>
      <c r="B34" s="86">
        <f>B17/B33*100</f>
        <v>7.6128145413906996</v>
      </c>
      <c r="C34" s="86">
        <f>B34</f>
        <v>7.6128145413906996</v>
      </c>
      <c r="D34" s="82"/>
    </row>
    <row r="35" spans="1:4" ht="30" x14ac:dyDescent="0.25">
      <c r="A35" s="83" t="s">
        <v>127</v>
      </c>
      <c r="B35" s="84">
        <f>B33*B34/100</f>
        <v>13253448.779999999</v>
      </c>
      <c r="C35" s="84">
        <f>C33*C34/100</f>
        <v>10199203.92918431</v>
      </c>
      <c r="D35" s="82"/>
    </row>
  </sheetData>
  <mergeCells count="4">
    <mergeCell ref="A7:D7"/>
    <mergeCell ref="A8:D8"/>
    <mergeCell ref="A9:D9"/>
    <mergeCell ref="A10:D10"/>
  </mergeCells>
  <conditionalFormatting sqref="B31 C21 B28">
    <cfRule type="cellIs" dxfId="7" priority="8" stopIfTrue="1" operator="equal">
      <formula>0</formula>
    </cfRule>
  </conditionalFormatting>
  <conditionalFormatting sqref="B29">
    <cfRule type="cellIs" dxfId="6" priority="5" stopIfTrue="1" operator="equal">
      <formula>0</formula>
    </cfRule>
  </conditionalFormatting>
  <conditionalFormatting sqref="B27">
    <cfRule type="cellIs" dxfId="5" priority="4" stopIfTrue="1" operator="equal">
      <formula>0</formula>
    </cfRule>
  </conditionalFormatting>
  <conditionalFormatting sqref="C15:D15">
    <cfRule type="cellIs" dxfId="4" priority="7" stopIfTrue="1" operator="equal">
      <formula>0</formula>
    </cfRule>
  </conditionalFormatting>
  <conditionalFormatting sqref="C25:D25">
    <cfRule type="cellIs" dxfId="3" priority="6" stopIfTrue="1" operator="equal">
      <formula>0</formula>
    </cfRule>
  </conditionalFormatting>
  <conditionalFormatting sqref="D17">
    <cfRule type="cellIs" dxfId="2" priority="3" stopIfTrue="1" operator="equal">
      <formula>0</formula>
    </cfRule>
  </conditionalFormatting>
  <conditionalFormatting sqref="C28">
    <cfRule type="cellIs" dxfId="1" priority="2" stopIfTrue="1" operator="equal">
      <formula>0</formula>
    </cfRule>
  </conditionalFormatting>
  <conditionalFormatting sqref="C29">
    <cfRule type="cellIs" dxfId="0" priority="1" stopIfTrue="1" operator="equal">
      <formula>0</formula>
    </cfRule>
  </conditionalFormatting>
  <pageMargins left="0.70866141732283472" right="0.39370078740157483" top="0.74803149606299213" bottom="0.74803149606299213" header="0.31496062992125984" footer="0.31496062992125984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workbookViewId="0">
      <selection activeCell="C5" sqref="C5"/>
    </sheetView>
  </sheetViews>
  <sheetFormatPr defaultColWidth="9.140625" defaultRowHeight="12.75" x14ac:dyDescent="0.2"/>
  <cols>
    <col min="1" max="1" width="63.42578125" style="90" customWidth="1"/>
    <col min="2" max="2" width="16" style="90" customWidth="1"/>
    <col min="3" max="3" width="24.5703125" style="90" customWidth="1"/>
    <col min="4" max="16384" width="9.140625" style="90"/>
  </cols>
  <sheetData>
    <row r="1" spans="1:3" ht="15.75" x14ac:dyDescent="0.25">
      <c r="A1" s="89"/>
      <c r="B1" s="89"/>
      <c r="C1" s="1" t="s">
        <v>131</v>
      </c>
    </row>
    <row r="2" spans="1:3" ht="15.75" x14ac:dyDescent="0.25">
      <c r="A2" s="89"/>
      <c r="B2" s="89"/>
      <c r="C2" s="1" t="s">
        <v>33</v>
      </c>
    </row>
    <row r="3" spans="1:3" ht="15.75" x14ac:dyDescent="0.25">
      <c r="A3" s="89"/>
      <c r="B3" s="89"/>
      <c r="C3" s="1" t="s">
        <v>34</v>
      </c>
    </row>
    <row r="4" spans="1:3" ht="15.75" x14ac:dyDescent="0.25">
      <c r="A4" s="89"/>
      <c r="B4" s="89"/>
      <c r="C4" s="1" t="s">
        <v>1005</v>
      </c>
    </row>
    <row r="5" spans="1:3" ht="15.75" x14ac:dyDescent="0.25">
      <c r="A5" s="89"/>
      <c r="B5" s="91"/>
      <c r="C5" s="1" t="s">
        <v>132</v>
      </c>
    </row>
    <row r="6" spans="1:3" x14ac:dyDescent="0.2">
      <c r="A6" s="92"/>
      <c r="B6" s="93"/>
      <c r="C6" s="94"/>
    </row>
    <row r="8" spans="1:3" ht="57.75" customHeight="1" x14ac:dyDescent="0.25">
      <c r="A8" s="269" t="s">
        <v>133</v>
      </c>
      <c r="B8" s="269"/>
      <c r="C8" s="269"/>
    </row>
    <row r="9" spans="1:3" ht="15.75" x14ac:dyDescent="0.2">
      <c r="A9" s="270" t="s">
        <v>995</v>
      </c>
      <c r="B9" s="270"/>
      <c r="C9" s="270"/>
    </row>
    <row r="10" spans="1:3" ht="15" x14ac:dyDescent="0.25">
      <c r="A10" s="95" t="s">
        <v>80</v>
      </c>
      <c r="B10" s="95"/>
      <c r="C10" s="95"/>
    </row>
    <row r="11" spans="1:3" ht="13.5" x14ac:dyDescent="0.25">
      <c r="A11" s="271" t="s">
        <v>81</v>
      </c>
      <c r="B11" s="271"/>
      <c r="C11" s="271"/>
    </row>
    <row r="12" spans="1:3" x14ac:dyDescent="0.2">
      <c r="A12" s="96"/>
      <c r="B12" s="96"/>
      <c r="C12" s="97"/>
    </row>
    <row r="13" spans="1:3" ht="38.25" x14ac:dyDescent="0.2">
      <c r="A13" s="98" t="s">
        <v>134</v>
      </c>
      <c r="B13" s="98" t="s">
        <v>135</v>
      </c>
      <c r="C13" s="98" t="s">
        <v>136</v>
      </c>
    </row>
    <row r="14" spans="1:3" ht="30" x14ac:dyDescent="0.2">
      <c r="A14" s="99" t="s">
        <v>137</v>
      </c>
      <c r="B14" s="100">
        <v>2</v>
      </c>
      <c r="C14" s="101">
        <f>1941.8+585.2</f>
        <v>2527</v>
      </c>
    </row>
    <row r="15" spans="1:3" ht="30" x14ac:dyDescent="0.2">
      <c r="A15" s="99" t="s">
        <v>138</v>
      </c>
      <c r="B15" s="100">
        <v>0</v>
      </c>
      <c r="C15" s="101">
        <v>0</v>
      </c>
    </row>
    <row r="16" spans="1:3" ht="15" x14ac:dyDescent="0.2">
      <c r="A16" s="99" t="s">
        <v>139</v>
      </c>
      <c r="B16" s="100">
        <f>45+56+83+184</f>
        <v>368</v>
      </c>
      <c r="C16" s="101">
        <f>19401.5+14731.8+26318.7+5561.3+76910</f>
        <v>142923.29999999999</v>
      </c>
    </row>
    <row r="17" spans="1:3" ht="15.75" x14ac:dyDescent="0.2">
      <c r="A17" s="102" t="s">
        <v>140</v>
      </c>
      <c r="B17" s="103">
        <f>B14+B16</f>
        <v>370</v>
      </c>
      <c r="C17" s="104">
        <f>C14+C16</f>
        <v>145450.29999999999</v>
      </c>
    </row>
    <row r="18" spans="1:3" x14ac:dyDescent="0.2">
      <c r="A18" s="105"/>
      <c r="B18" s="105"/>
      <c r="C18" s="105"/>
    </row>
  </sheetData>
  <mergeCells count="3">
    <mergeCell ref="A8:C8"/>
    <mergeCell ref="A9:C9"/>
    <mergeCell ref="A11:C11"/>
  </mergeCells>
  <pageMargins left="0.99" right="0.4" top="0.75" bottom="0.75" header="0.3" footer="0.3"/>
  <pageSetup paperSize="9"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2608870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F33C47A-021C-47AD-B053-2A2D03FB9D5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29</vt:i4>
      </vt:variant>
    </vt:vector>
  </HeadingPairs>
  <TitlesOfParts>
    <vt:vector size="35" baseType="lpstr">
      <vt:lpstr>Доходы</vt:lpstr>
      <vt:lpstr>Расходы</vt:lpstr>
      <vt:lpstr>Источники</vt:lpstr>
      <vt:lpstr>Прил.2-резервн.фонд</vt:lpstr>
      <vt:lpstr>Прил.3-дор.фонд</vt:lpstr>
      <vt:lpstr>Прил.4-отчет о числ.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  <vt:lpstr>'Прил.3-дор.фонд'!Область_печати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Yakimova</dc:creator>
  <cp:lastModifiedBy>ZaitsevaN</cp:lastModifiedBy>
  <cp:lastPrinted>2022-11-08T08:54:49Z</cp:lastPrinted>
  <dcterms:created xsi:type="dcterms:W3CDTF">2022-07-29T07:03:16Z</dcterms:created>
  <dcterms:modified xsi:type="dcterms:W3CDTF">2022-11-08T08:56:55Z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SV_0503117M_20220601_4.xlsx</vt:lpwstr>
  </property>
  <property fmtid="{D5CDD505-2E9C-101B-9397-08002B2CF9AE}" pid="4" name="Версия клиента">
    <vt:lpwstr>20.2.0.35342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якимоваса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