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355" windowHeight="4755" activeTab="6"/>
  </bookViews>
  <sheets>
    <sheet name="Сведения о показателях" sheetId="4" r:id="rId1"/>
    <sheet name="порядок по показателям" sheetId="3" r:id="rId2"/>
    <sheet name="Общий свод" sheetId="1" r:id="rId3"/>
    <sheet name="2022г." sheetId="2" state="hidden" r:id="rId4"/>
    <sheet name="2023г." sheetId="5" state="hidden" r:id="rId5"/>
    <sheet name="2024г." sheetId="8" r:id="rId6"/>
    <sheet name="2025г." sheetId="9" r:id="rId7"/>
  </sheets>
  <definedNames>
    <definedName name="_xlnm.Print_Titles" localSheetId="3">'2022г.'!$7:$9</definedName>
    <definedName name="_xlnm.Print_Titles" localSheetId="4">'2023г.'!$7:$9</definedName>
    <definedName name="_xlnm.Print_Titles" localSheetId="5">'2024г.'!$7:$9</definedName>
    <definedName name="_xlnm.Print_Titles" localSheetId="6">'2025г.'!$7:$9</definedName>
    <definedName name="_xlnm.Print_Titles" localSheetId="2">'Общий свод'!$6:$8</definedName>
    <definedName name="_xlnm.Print_Titles" localSheetId="1">'порядок по показателям'!$5:$5</definedName>
    <definedName name="_xlnm.Print_Titles" localSheetId="0">'Сведения о показателях'!$6:$8</definedName>
    <definedName name="_xlnm.Print_Area" localSheetId="3">'2022г.'!$A$1:$H$34</definedName>
    <definedName name="_xlnm.Print_Area" localSheetId="4">'2023г.'!$A$1:$H$45</definedName>
    <definedName name="_xlnm.Print_Area" localSheetId="6">'2025г.'!$A$1:$H$36</definedName>
    <definedName name="_xlnm.Print_Area" localSheetId="2">'Общий свод'!$A$1:$M$162</definedName>
    <definedName name="_xlnm.Print_Area" localSheetId="0">'Сведения о показателях'!$A$1:$L$97</definedName>
  </definedNames>
  <calcPr calcId="145621" refMode="R1C1"/>
</workbook>
</file>

<file path=xl/calcChain.xml><?xml version="1.0" encoding="utf-8"?>
<calcChain xmlns="http://schemas.openxmlformats.org/spreadsheetml/2006/main">
  <c r="E156" i="1" l="1"/>
  <c r="E157" i="1"/>
  <c r="E158" i="1"/>
  <c r="E159" i="1"/>
  <c r="E160" i="1"/>
  <c r="E161" i="1"/>
  <c r="E162" i="1"/>
  <c r="E155" i="1"/>
  <c r="E152" i="1"/>
  <c r="E153" i="1"/>
  <c r="E154" i="1"/>
  <c r="E151" i="1"/>
  <c r="E148" i="1"/>
  <c r="E149" i="1"/>
  <c r="E150" i="1"/>
  <c r="E147" i="1"/>
  <c r="E144" i="1"/>
  <c r="E145" i="1"/>
  <c r="E146" i="1"/>
  <c r="E143" i="1"/>
  <c r="E136" i="1"/>
  <c r="E137" i="1"/>
  <c r="E138" i="1"/>
  <c r="E139" i="1"/>
  <c r="E140" i="1"/>
  <c r="E141" i="1"/>
  <c r="E142" i="1"/>
  <c r="E135" i="1"/>
  <c r="E132" i="1"/>
  <c r="E133" i="1"/>
  <c r="E134" i="1"/>
  <c r="E131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99" i="1"/>
  <c r="E96" i="1"/>
  <c r="E97" i="1"/>
  <c r="E98" i="1"/>
  <c r="E95" i="1"/>
  <c r="E92" i="1"/>
  <c r="E93" i="1"/>
  <c r="E94" i="1"/>
  <c r="E91" i="1"/>
  <c r="E87" i="1"/>
  <c r="E88" i="1"/>
  <c r="E89" i="1"/>
  <c r="E86" i="1"/>
  <c r="E83" i="1"/>
  <c r="E84" i="1"/>
  <c r="E85" i="1"/>
  <c r="E82" i="1"/>
  <c r="E79" i="1"/>
  <c r="E80" i="1"/>
  <c r="E81" i="1"/>
  <c r="E78" i="1"/>
  <c r="E75" i="1"/>
  <c r="E76" i="1"/>
  <c r="E77" i="1"/>
  <c r="E74" i="1"/>
  <c r="E71" i="1"/>
  <c r="E72" i="1"/>
  <c r="E73" i="1"/>
  <c r="E70" i="1"/>
  <c r="E67" i="1"/>
  <c r="E68" i="1"/>
  <c r="E69" i="1"/>
  <c r="E66" i="1"/>
  <c r="E59" i="1"/>
  <c r="E60" i="1"/>
  <c r="E61" i="1"/>
  <c r="E63" i="1"/>
  <c r="E64" i="1"/>
  <c r="E65" i="1"/>
  <c r="E55" i="1"/>
  <c r="E56" i="1"/>
  <c r="K54" i="1"/>
  <c r="E47" i="1"/>
  <c r="E48" i="1"/>
  <c r="E49" i="1"/>
  <c r="E50" i="1"/>
  <c r="E51" i="1"/>
  <c r="E52" i="1"/>
  <c r="E53" i="1"/>
  <c r="E46" i="1"/>
  <c r="E43" i="1"/>
  <c r="E44" i="1"/>
  <c r="E45" i="1"/>
  <c r="E42" i="1"/>
  <c r="J34" i="1"/>
  <c r="J38" i="1"/>
  <c r="I38" i="1"/>
  <c r="E35" i="1"/>
  <c r="E36" i="1"/>
  <c r="E37" i="1"/>
  <c r="E38" i="1"/>
  <c r="E39" i="1"/>
  <c r="E40" i="1"/>
  <c r="E41" i="1"/>
  <c r="E34" i="1"/>
  <c r="E31" i="1"/>
  <c r="E32" i="1"/>
  <c r="E33" i="1"/>
  <c r="E30" i="1"/>
  <c r="E26" i="1"/>
  <c r="E27" i="1"/>
  <c r="E28" i="1"/>
  <c r="E29" i="1"/>
  <c r="E25" i="1"/>
  <c r="E21" i="1"/>
  <c r="E22" i="1"/>
  <c r="E23" i="1"/>
  <c r="E24" i="1"/>
  <c r="E20" i="1"/>
  <c r="E16" i="1"/>
  <c r="E17" i="1"/>
  <c r="E18" i="1"/>
  <c r="E10" i="1"/>
  <c r="E11" i="1"/>
  <c r="E12" i="1"/>
  <c r="L159" i="1"/>
  <c r="K159" i="1"/>
  <c r="J159" i="1"/>
  <c r="L155" i="1"/>
  <c r="K155" i="1"/>
  <c r="J155" i="1"/>
  <c r="L154" i="1"/>
  <c r="K154" i="1"/>
  <c r="J154" i="1"/>
  <c r="L153" i="1"/>
  <c r="K153" i="1"/>
  <c r="J153" i="1"/>
  <c r="L152" i="1"/>
  <c r="K152" i="1"/>
  <c r="K151" i="1" s="1"/>
  <c r="J152" i="1"/>
  <c r="J151" i="1" s="1"/>
  <c r="L151" i="1"/>
  <c r="L147" i="1"/>
  <c r="K147" i="1"/>
  <c r="J147" i="1"/>
  <c r="L146" i="1"/>
  <c r="K146" i="1"/>
  <c r="J146" i="1"/>
  <c r="L145" i="1"/>
  <c r="K145" i="1"/>
  <c r="J145" i="1"/>
  <c r="L144" i="1"/>
  <c r="K144" i="1"/>
  <c r="J144" i="1"/>
  <c r="L143" i="1"/>
  <c r="K143" i="1"/>
  <c r="J143" i="1"/>
  <c r="L139" i="1"/>
  <c r="K139" i="1"/>
  <c r="J139" i="1"/>
  <c r="L135" i="1"/>
  <c r="K135" i="1"/>
  <c r="J135" i="1"/>
  <c r="L134" i="1"/>
  <c r="K134" i="1"/>
  <c r="J134" i="1"/>
  <c r="L133" i="1"/>
  <c r="K133" i="1"/>
  <c r="J133" i="1"/>
  <c r="L132" i="1"/>
  <c r="L131" i="1" s="1"/>
  <c r="L91" i="1" s="1"/>
  <c r="K132" i="1"/>
  <c r="K131" i="1" s="1"/>
  <c r="J132" i="1"/>
  <c r="J131" i="1" s="1"/>
  <c r="L127" i="1"/>
  <c r="K127" i="1"/>
  <c r="J127" i="1"/>
  <c r="L123" i="1"/>
  <c r="K123" i="1"/>
  <c r="J123" i="1"/>
  <c r="L119" i="1"/>
  <c r="K119" i="1"/>
  <c r="J119" i="1"/>
  <c r="L115" i="1"/>
  <c r="K115" i="1"/>
  <c r="J115" i="1"/>
  <c r="L111" i="1"/>
  <c r="K111" i="1"/>
  <c r="J111" i="1"/>
  <c r="L107" i="1"/>
  <c r="K107" i="1"/>
  <c r="J107" i="1"/>
  <c r="L103" i="1"/>
  <c r="K103" i="1"/>
  <c r="J103" i="1"/>
  <c r="L99" i="1"/>
  <c r="K99" i="1"/>
  <c r="J99" i="1"/>
  <c r="L98" i="1"/>
  <c r="K98" i="1"/>
  <c r="J98" i="1"/>
  <c r="L97" i="1"/>
  <c r="L93" i="1" s="1"/>
  <c r="L11" i="1" s="1"/>
  <c r="K97" i="1"/>
  <c r="J97" i="1"/>
  <c r="L96" i="1"/>
  <c r="K96" i="1"/>
  <c r="J96" i="1"/>
  <c r="L95" i="1"/>
  <c r="K95" i="1"/>
  <c r="J95" i="1"/>
  <c r="L94" i="1"/>
  <c r="K94" i="1"/>
  <c r="J94" i="1"/>
  <c r="K93" i="1"/>
  <c r="J93" i="1"/>
  <c r="L92" i="1"/>
  <c r="K92" i="1"/>
  <c r="J92" i="1"/>
  <c r="L86" i="1"/>
  <c r="K86" i="1"/>
  <c r="K82" i="1" s="1"/>
  <c r="J86" i="1"/>
  <c r="J82" i="1" s="1"/>
  <c r="L85" i="1"/>
  <c r="K85" i="1"/>
  <c r="J85" i="1"/>
  <c r="L84" i="1"/>
  <c r="K84" i="1"/>
  <c r="J84" i="1"/>
  <c r="L83" i="1"/>
  <c r="K83" i="1"/>
  <c r="J83" i="1"/>
  <c r="L82" i="1"/>
  <c r="L78" i="1"/>
  <c r="K78" i="1"/>
  <c r="J78" i="1"/>
  <c r="J74" i="1" s="1"/>
  <c r="L77" i="1"/>
  <c r="K77" i="1"/>
  <c r="J77" i="1"/>
  <c r="L76" i="1"/>
  <c r="K76" i="1"/>
  <c r="J76" i="1"/>
  <c r="L75" i="1"/>
  <c r="K75" i="1"/>
  <c r="J75" i="1"/>
  <c r="L74" i="1"/>
  <c r="K74" i="1"/>
  <c r="L70" i="1"/>
  <c r="K70" i="1"/>
  <c r="J70" i="1"/>
  <c r="L69" i="1"/>
  <c r="K69" i="1"/>
  <c r="J69" i="1"/>
  <c r="L68" i="1"/>
  <c r="K68" i="1"/>
  <c r="J68" i="1"/>
  <c r="L67" i="1"/>
  <c r="K67" i="1"/>
  <c r="J67" i="1"/>
  <c r="L66" i="1"/>
  <c r="K66" i="1"/>
  <c r="J66" i="1"/>
  <c r="L62" i="1"/>
  <c r="K62" i="1"/>
  <c r="J62" i="1"/>
  <c r="L58" i="1"/>
  <c r="K58" i="1"/>
  <c r="J58" i="1"/>
  <c r="L57" i="1"/>
  <c r="K57" i="1"/>
  <c r="J57" i="1"/>
  <c r="L56" i="1"/>
  <c r="K56" i="1"/>
  <c r="J56" i="1"/>
  <c r="L55" i="1"/>
  <c r="K55" i="1"/>
  <c r="J55" i="1"/>
  <c r="J54" i="1" s="1"/>
  <c r="L54" i="1"/>
  <c r="L50" i="1"/>
  <c r="K50" i="1"/>
  <c r="J50" i="1"/>
  <c r="L46" i="1"/>
  <c r="L42" i="1" s="1"/>
  <c r="K46" i="1"/>
  <c r="K42" i="1" s="1"/>
  <c r="J46" i="1"/>
  <c r="L45" i="1"/>
  <c r="K45" i="1"/>
  <c r="J45" i="1"/>
  <c r="L44" i="1"/>
  <c r="K44" i="1"/>
  <c r="J44" i="1"/>
  <c r="L43" i="1"/>
  <c r="K43" i="1"/>
  <c r="J43" i="1"/>
  <c r="J42" i="1"/>
  <c r="L38" i="1"/>
  <c r="K38" i="1"/>
  <c r="L34" i="1"/>
  <c r="K34" i="1"/>
  <c r="L33" i="1"/>
  <c r="K33" i="1"/>
  <c r="J33" i="1"/>
  <c r="L32" i="1"/>
  <c r="K32" i="1"/>
  <c r="J32" i="1"/>
  <c r="L31" i="1"/>
  <c r="K31" i="1"/>
  <c r="J31" i="1"/>
  <c r="L30" i="1"/>
  <c r="K30" i="1"/>
  <c r="J30" i="1"/>
  <c r="L25" i="1"/>
  <c r="L20" i="1" s="1"/>
  <c r="K25" i="1"/>
  <c r="J25" i="1"/>
  <c r="L24" i="1"/>
  <c r="K24" i="1"/>
  <c r="J24" i="1"/>
  <c r="L22" i="1"/>
  <c r="K22" i="1"/>
  <c r="J22" i="1"/>
  <c r="L21" i="1"/>
  <c r="K21" i="1"/>
  <c r="J21" i="1"/>
  <c r="K20" i="1"/>
  <c r="J20" i="1"/>
  <c r="L19" i="1"/>
  <c r="K19" i="1"/>
  <c r="J19" i="1"/>
  <c r="J13" i="1" s="1"/>
  <c r="L18" i="1"/>
  <c r="K18" i="1"/>
  <c r="J18" i="1"/>
  <c r="L17" i="1"/>
  <c r="K17" i="1"/>
  <c r="J17" i="1"/>
  <c r="J15" i="1" s="1"/>
  <c r="L16" i="1"/>
  <c r="L15" i="1" s="1"/>
  <c r="K16" i="1"/>
  <c r="K15" i="1" s="1"/>
  <c r="J16" i="1"/>
  <c r="L13" i="1"/>
  <c r="K13" i="1"/>
  <c r="L12" i="1"/>
  <c r="K12" i="1"/>
  <c r="J12" i="1"/>
  <c r="K11" i="1"/>
  <c r="J11" i="1"/>
  <c r="L10" i="1"/>
  <c r="K10" i="1"/>
  <c r="K9" i="1" s="1"/>
  <c r="J10" i="1"/>
  <c r="E34" i="9"/>
  <c r="E32" i="9" s="1"/>
  <c r="E33" i="9"/>
  <c r="H32" i="9"/>
  <c r="H28" i="9" s="1"/>
  <c r="H35" i="9" s="1"/>
  <c r="G32" i="9"/>
  <c r="G28" i="9" s="1"/>
  <c r="G35" i="9" s="1"/>
  <c r="F32" i="9"/>
  <c r="F35" i="9" s="1"/>
  <c r="E31" i="9"/>
  <c r="E30" i="9"/>
  <c r="E29" i="9"/>
  <c r="F28" i="9"/>
  <c r="E27" i="9"/>
  <c r="E26" i="9"/>
  <c r="E25" i="9"/>
  <c r="E24" i="9"/>
  <c r="E23" i="9"/>
  <c r="H22" i="9"/>
  <c r="G22" i="9"/>
  <c r="F22" i="9"/>
  <c r="E22" i="9"/>
  <c r="E19" i="9"/>
  <c r="H18" i="9"/>
  <c r="G18" i="9"/>
  <c r="F18" i="9"/>
  <c r="E18" i="9" s="1"/>
  <c r="E17" i="9"/>
  <c r="H16" i="9"/>
  <c r="G16" i="9"/>
  <c r="F16" i="9"/>
  <c r="E16" i="9"/>
  <c r="E15" i="9"/>
  <c r="E14" i="9" s="1"/>
  <c r="H14" i="9"/>
  <c r="G14" i="9"/>
  <c r="F14" i="9"/>
  <c r="E13" i="9"/>
  <c r="E12" i="9"/>
  <c r="H11" i="9"/>
  <c r="G11" i="9"/>
  <c r="F11" i="9"/>
  <c r="E35" i="9" l="1"/>
  <c r="G20" i="9"/>
  <c r="F20" i="9"/>
  <c r="F36" i="9" s="1"/>
  <c r="H20" i="9"/>
  <c r="H36" i="9" s="1"/>
  <c r="E11" i="9"/>
  <c r="J9" i="1"/>
  <c r="K91" i="1"/>
  <c r="J91" i="1"/>
  <c r="L9" i="1"/>
  <c r="E28" i="9"/>
  <c r="G36" i="9"/>
  <c r="E36" i="9" l="1"/>
  <c r="E20" i="9"/>
  <c r="I17" i="1"/>
  <c r="I18" i="1" l="1"/>
  <c r="H18" i="1"/>
  <c r="F18" i="1"/>
  <c r="G18" i="1"/>
  <c r="E33" i="8"/>
  <c r="G33" i="8"/>
  <c r="H33" i="8"/>
  <c r="F33" i="8"/>
  <c r="E34" i="8"/>
  <c r="F30" i="8"/>
  <c r="F156" i="1" l="1"/>
  <c r="F157" i="1"/>
  <c r="F158" i="1"/>
  <c r="F159" i="1"/>
  <c r="F160" i="1"/>
  <c r="F161" i="1"/>
  <c r="F162" i="1"/>
  <c r="F155" i="1"/>
  <c r="F152" i="1"/>
  <c r="F153" i="1"/>
  <c r="F154" i="1"/>
  <c r="F151" i="1"/>
  <c r="F148" i="1"/>
  <c r="F149" i="1"/>
  <c r="F150" i="1"/>
  <c r="F147" i="1"/>
  <c r="F144" i="1"/>
  <c r="F145" i="1"/>
  <c r="F146" i="1"/>
  <c r="F143" i="1"/>
  <c r="F136" i="1"/>
  <c r="F137" i="1"/>
  <c r="F138" i="1"/>
  <c r="F139" i="1"/>
  <c r="F140" i="1"/>
  <c r="F141" i="1"/>
  <c r="F142" i="1"/>
  <c r="F135" i="1"/>
  <c r="F132" i="1"/>
  <c r="F133" i="1"/>
  <c r="F134" i="1"/>
  <c r="F131" i="1"/>
  <c r="F130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99" i="1"/>
  <c r="F96" i="1"/>
  <c r="F97" i="1"/>
  <c r="F98" i="1"/>
  <c r="F95" i="1"/>
  <c r="F92" i="1"/>
  <c r="F93" i="1"/>
  <c r="F94" i="1"/>
  <c r="F91" i="1"/>
  <c r="F87" i="1"/>
  <c r="F88" i="1"/>
  <c r="F89" i="1"/>
  <c r="F86" i="1"/>
  <c r="F83" i="1"/>
  <c r="F84" i="1"/>
  <c r="F85" i="1"/>
  <c r="F82" i="1"/>
  <c r="F79" i="1"/>
  <c r="F80" i="1"/>
  <c r="F81" i="1"/>
  <c r="F78" i="1"/>
  <c r="F75" i="1"/>
  <c r="F76" i="1"/>
  <c r="F77" i="1"/>
  <c r="F74" i="1"/>
  <c r="F71" i="1"/>
  <c r="F72" i="1"/>
  <c r="F73" i="1"/>
  <c r="F70" i="1"/>
  <c r="F67" i="1"/>
  <c r="F68" i="1"/>
  <c r="F69" i="1"/>
  <c r="F66" i="1"/>
  <c r="F59" i="1"/>
  <c r="F60" i="1"/>
  <c r="F61" i="1"/>
  <c r="F62" i="1"/>
  <c r="F63" i="1"/>
  <c r="F64" i="1"/>
  <c r="F65" i="1"/>
  <c r="F58" i="1"/>
  <c r="F55" i="1"/>
  <c r="F56" i="1"/>
  <c r="F57" i="1"/>
  <c r="F54" i="1"/>
  <c r="F47" i="1"/>
  <c r="F48" i="1"/>
  <c r="F49" i="1"/>
  <c r="F50" i="1"/>
  <c r="F51" i="1"/>
  <c r="F52" i="1"/>
  <c r="F53" i="1"/>
  <c r="F46" i="1"/>
  <c r="F43" i="1"/>
  <c r="F44" i="1"/>
  <c r="F45" i="1"/>
  <c r="F42" i="1"/>
  <c r="F35" i="1"/>
  <c r="F36" i="1"/>
  <c r="F37" i="1"/>
  <c r="F38" i="1"/>
  <c r="F39" i="1"/>
  <c r="F40" i="1"/>
  <c r="F41" i="1"/>
  <c r="F34" i="1"/>
  <c r="F31" i="1"/>
  <c r="F32" i="1"/>
  <c r="F33" i="1"/>
  <c r="F30" i="1"/>
  <c r="F26" i="1"/>
  <c r="F27" i="1"/>
  <c r="F28" i="1"/>
  <c r="F29" i="1"/>
  <c r="F25" i="1"/>
  <c r="F21" i="1"/>
  <c r="F22" i="1"/>
  <c r="F23" i="1"/>
  <c r="F24" i="1"/>
  <c r="F20" i="1"/>
  <c r="F16" i="1"/>
  <c r="F17" i="1"/>
  <c r="F19" i="1"/>
  <c r="F10" i="1"/>
  <c r="F11" i="1"/>
  <c r="F13" i="1"/>
  <c r="H131" i="1" l="1"/>
  <c r="G132" i="1"/>
  <c r="G131" i="1" s="1"/>
  <c r="H132" i="1"/>
  <c r="G133" i="1"/>
  <c r="H133" i="1"/>
  <c r="G134" i="1"/>
  <c r="H134" i="1"/>
  <c r="I132" i="1"/>
  <c r="I131" i="1" s="1"/>
  <c r="I133" i="1"/>
  <c r="I134" i="1"/>
  <c r="I139" i="1"/>
  <c r="H139" i="1"/>
  <c r="G139" i="1"/>
  <c r="F18" i="8" l="1"/>
  <c r="G18" i="8"/>
  <c r="G21" i="8" s="1"/>
  <c r="I12" i="1"/>
  <c r="I86" i="1"/>
  <c r="I82" i="1" s="1"/>
  <c r="H86" i="1"/>
  <c r="H82" i="1" s="1"/>
  <c r="G86" i="1"/>
  <c r="I85" i="1"/>
  <c r="H85" i="1"/>
  <c r="G85" i="1"/>
  <c r="I84" i="1"/>
  <c r="H84" i="1"/>
  <c r="G84" i="1"/>
  <c r="I83" i="1"/>
  <c r="H83" i="1"/>
  <c r="G83" i="1"/>
  <c r="G82" i="1"/>
  <c r="H21" i="8"/>
  <c r="H18" i="8"/>
  <c r="E19" i="8"/>
  <c r="E20" i="8"/>
  <c r="F29" i="8"/>
  <c r="E32" i="8"/>
  <c r="E18" i="8" l="1"/>
  <c r="G152" i="1"/>
  <c r="H152" i="1"/>
  <c r="I152" i="1"/>
  <c r="G153" i="1"/>
  <c r="H153" i="1"/>
  <c r="I153" i="1"/>
  <c r="G154" i="1"/>
  <c r="H154" i="1"/>
  <c r="I154" i="1"/>
  <c r="G96" i="1"/>
  <c r="H96" i="1"/>
  <c r="I96" i="1"/>
  <c r="G97" i="1"/>
  <c r="H97" i="1"/>
  <c r="I97" i="1"/>
  <c r="G98" i="1"/>
  <c r="H98" i="1"/>
  <c r="I98" i="1"/>
  <c r="H78" i="1"/>
  <c r="H74" i="1" s="1"/>
  <c r="I78" i="1"/>
  <c r="I74" i="1" s="1"/>
  <c r="G78" i="1"/>
  <c r="I77" i="1"/>
  <c r="H77" i="1"/>
  <c r="G77" i="1"/>
  <c r="I76" i="1"/>
  <c r="H76" i="1"/>
  <c r="G76" i="1"/>
  <c r="I75" i="1"/>
  <c r="I16" i="1" s="1"/>
  <c r="H75" i="1"/>
  <c r="G75" i="1"/>
  <c r="G74" i="1"/>
  <c r="G55" i="1"/>
  <c r="H55" i="1"/>
  <c r="I55" i="1"/>
  <c r="G56" i="1"/>
  <c r="H56" i="1"/>
  <c r="I56" i="1"/>
  <c r="G57" i="1"/>
  <c r="H57" i="1"/>
  <c r="I57" i="1"/>
  <c r="I62" i="1"/>
  <c r="E62" i="1" s="1"/>
  <c r="H62" i="1"/>
  <c r="G62" i="1"/>
  <c r="I58" i="1"/>
  <c r="E58" i="1" s="1"/>
  <c r="H58" i="1"/>
  <c r="G58" i="1"/>
  <c r="G43" i="1"/>
  <c r="H43" i="1"/>
  <c r="I43" i="1"/>
  <c r="G44" i="1"/>
  <c r="H44" i="1"/>
  <c r="I44" i="1"/>
  <c r="G45" i="1"/>
  <c r="H45" i="1"/>
  <c r="I45" i="1"/>
  <c r="I66" i="1"/>
  <c r="G67" i="1"/>
  <c r="H67" i="1"/>
  <c r="I67" i="1"/>
  <c r="G68" i="1"/>
  <c r="H68" i="1"/>
  <c r="I68" i="1"/>
  <c r="G69" i="1"/>
  <c r="H69" i="1"/>
  <c r="I69" i="1"/>
  <c r="G70" i="1"/>
  <c r="G66" i="1" s="1"/>
  <c r="H70" i="1"/>
  <c r="H66" i="1" s="1"/>
  <c r="I147" i="1"/>
  <c r="I143" i="1" s="1"/>
  <c r="H147" i="1"/>
  <c r="H143" i="1" s="1"/>
  <c r="G147" i="1"/>
  <c r="G143" i="1" s="1"/>
  <c r="I146" i="1"/>
  <c r="H146" i="1"/>
  <c r="G146" i="1"/>
  <c r="I145" i="1"/>
  <c r="H145" i="1"/>
  <c r="G145" i="1"/>
  <c r="I144" i="1"/>
  <c r="H144" i="1"/>
  <c r="G144" i="1"/>
  <c r="I135" i="1"/>
  <c r="H135" i="1"/>
  <c r="G135" i="1"/>
  <c r="E35" i="8"/>
  <c r="E31" i="8"/>
  <c r="E30" i="8"/>
  <c r="E28" i="8"/>
  <c r="E27" i="8"/>
  <c r="E26" i="8"/>
  <c r="E25" i="8"/>
  <c r="E24" i="8"/>
  <c r="H23" i="8"/>
  <c r="G23" i="8"/>
  <c r="F23" i="8"/>
  <c r="E23" i="8" s="1"/>
  <c r="E17" i="8"/>
  <c r="H16" i="8"/>
  <c r="G16" i="8"/>
  <c r="F16" i="8"/>
  <c r="E15" i="8"/>
  <c r="E14" i="8" s="1"/>
  <c r="H14" i="8"/>
  <c r="G14" i="8"/>
  <c r="F14" i="8"/>
  <c r="E13" i="8"/>
  <c r="E12" i="8"/>
  <c r="H11" i="8"/>
  <c r="E11" i="8" s="1"/>
  <c r="G11" i="8"/>
  <c r="F11" i="8"/>
  <c r="E57" i="1" l="1"/>
  <c r="I19" i="1"/>
  <c r="E19" i="1" s="1"/>
  <c r="E16" i="8"/>
  <c r="F21" i="8"/>
  <c r="F36" i="8"/>
  <c r="I54" i="1"/>
  <c r="E54" i="1" s="1"/>
  <c r="I93" i="1"/>
  <c r="G92" i="1"/>
  <c r="G94" i="1"/>
  <c r="G54" i="1"/>
  <c r="H94" i="1"/>
  <c r="H92" i="1"/>
  <c r="I94" i="1"/>
  <c r="I92" i="1"/>
  <c r="I10" i="1" s="1"/>
  <c r="H93" i="1"/>
  <c r="G93" i="1"/>
  <c r="H54" i="1"/>
  <c r="G29" i="8"/>
  <c r="G36" i="8" s="1"/>
  <c r="H29" i="8"/>
  <c r="H36" i="8" s="1"/>
  <c r="I11" i="1" l="1"/>
  <c r="H37" i="8"/>
  <c r="E36" i="8"/>
  <c r="G37" i="8"/>
  <c r="E21" i="8"/>
  <c r="F37" i="8"/>
  <c r="E37" i="8" s="1"/>
  <c r="E29" i="8"/>
  <c r="E33" i="2" l="1"/>
  <c r="E12" i="2"/>
  <c r="E12" i="5"/>
  <c r="F39" i="5"/>
  <c r="G39" i="5"/>
  <c r="H39" i="5"/>
  <c r="I31" i="1"/>
  <c r="I32" i="1"/>
  <c r="I33" i="1"/>
  <c r="H33" i="1"/>
  <c r="G38" i="1"/>
  <c r="G34" i="1"/>
  <c r="H32" i="1" l="1"/>
  <c r="H31" i="1"/>
  <c r="H38" i="1"/>
  <c r="G13" i="5"/>
  <c r="H13" i="5"/>
  <c r="F13" i="5"/>
  <c r="E17" i="5"/>
  <c r="F32" i="5" l="1"/>
  <c r="F26" i="5" s="1"/>
  <c r="G32" i="5"/>
  <c r="H32" i="5"/>
  <c r="E34" i="5"/>
  <c r="I159" i="1"/>
  <c r="H159" i="1"/>
  <c r="G159" i="1"/>
  <c r="H37" i="5"/>
  <c r="F37" i="5"/>
  <c r="G37" i="5"/>
  <c r="E43" i="5"/>
  <c r="E41" i="5" l="1"/>
  <c r="E40" i="5"/>
  <c r="E39" i="5" s="1"/>
  <c r="F22" i="5" l="1"/>
  <c r="H22" i="5"/>
  <c r="E23" i="5"/>
  <c r="E34" i="2" l="1"/>
  <c r="F34" i="2"/>
  <c r="G34" i="2"/>
  <c r="H34" i="2"/>
  <c r="H46" i="1" l="1"/>
  <c r="E21" i="5" l="1"/>
  <c r="E20" i="5"/>
  <c r="E19" i="5"/>
  <c r="H18" i="5"/>
  <c r="G18" i="5"/>
  <c r="F18" i="5"/>
  <c r="F24" i="5" s="1"/>
  <c r="E16" i="5"/>
  <c r="E15" i="5"/>
  <c r="E14" i="5"/>
  <c r="E42" i="5"/>
  <c r="E38" i="5"/>
  <c r="E37" i="5" s="1"/>
  <c r="E36" i="5"/>
  <c r="E35" i="5"/>
  <c r="E33" i="5"/>
  <c r="E32" i="5" s="1"/>
  <c r="E29" i="5"/>
  <c r="E28" i="5"/>
  <c r="E27" i="5"/>
  <c r="H26" i="5"/>
  <c r="H44" i="5" s="1"/>
  <c r="G26" i="5"/>
  <c r="H11" i="5"/>
  <c r="G11" i="5"/>
  <c r="F11" i="5"/>
  <c r="H103" i="1"/>
  <c r="H24" i="1"/>
  <c r="H19" i="1" s="1"/>
  <c r="H23" i="1"/>
  <c r="H12" i="1" s="1"/>
  <c r="H21" i="1"/>
  <c r="H16" i="1" s="1"/>
  <c r="G50" i="1"/>
  <c r="G46" i="1"/>
  <c r="G42" i="1" s="1"/>
  <c r="G33" i="1"/>
  <c r="G32" i="1"/>
  <c r="G31" i="1"/>
  <c r="G155" i="1"/>
  <c r="G127" i="1"/>
  <c r="G123" i="1"/>
  <c r="G119" i="1"/>
  <c r="G115" i="1"/>
  <c r="G111" i="1"/>
  <c r="G107" i="1"/>
  <c r="G103" i="1"/>
  <c r="G99" i="1"/>
  <c r="G25" i="1"/>
  <c r="G24" i="1"/>
  <c r="G23" i="1"/>
  <c r="G22" i="1"/>
  <c r="G21" i="1"/>
  <c r="G19" i="1" l="1"/>
  <c r="G16" i="1"/>
  <c r="G17" i="1"/>
  <c r="G20" i="1"/>
  <c r="E11" i="5"/>
  <c r="H24" i="5"/>
  <c r="H45" i="5" s="1"/>
  <c r="G44" i="5"/>
  <c r="G151" i="1"/>
  <c r="G30" i="1"/>
  <c r="G95" i="1"/>
  <c r="E18" i="5"/>
  <c r="E26" i="5"/>
  <c r="F44" i="5"/>
  <c r="E13" i="5"/>
  <c r="G91" i="1" l="1"/>
  <c r="G12" i="1"/>
  <c r="F12" i="1" s="1"/>
  <c r="F45" i="5"/>
  <c r="E44" i="5"/>
  <c r="H99" i="1"/>
  <c r="E32" i="2" l="1"/>
  <c r="F11" i="2"/>
  <c r="G11" i="2"/>
  <c r="H11" i="2"/>
  <c r="E11" i="2" l="1"/>
  <c r="I155" i="1" l="1"/>
  <c r="H155" i="1"/>
  <c r="I21" i="1"/>
  <c r="I22" i="1"/>
  <c r="I24" i="1"/>
  <c r="H22" i="1"/>
  <c r="I25" i="1"/>
  <c r="I20" i="1" s="1"/>
  <c r="H25" i="1"/>
  <c r="H17" i="1" l="1"/>
  <c r="H20" i="1"/>
  <c r="I111" i="1" l="1"/>
  <c r="H111" i="1"/>
  <c r="I115" i="1"/>
  <c r="H115" i="1"/>
  <c r="I107" i="1" l="1"/>
  <c r="H107" i="1"/>
  <c r="G13" i="2"/>
  <c r="H13" i="2"/>
  <c r="F13" i="2"/>
  <c r="G21" i="2" l="1"/>
  <c r="H21" i="2"/>
  <c r="F21" i="2"/>
  <c r="E23" i="2"/>
  <c r="E22" i="2"/>
  <c r="E21" i="2" l="1"/>
  <c r="H50" i="1"/>
  <c r="I50" i="1"/>
  <c r="I46" i="1"/>
  <c r="H34" i="1"/>
  <c r="I34" i="1"/>
  <c r="I30" i="1" s="1"/>
  <c r="H127" i="1"/>
  <c r="I127" i="1"/>
  <c r="H123" i="1"/>
  <c r="I123" i="1"/>
  <c r="H119" i="1"/>
  <c r="I119" i="1"/>
  <c r="I103" i="1"/>
  <c r="I99" i="1"/>
  <c r="H42" i="1" l="1"/>
  <c r="I42" i="1"/>
  <c r="I13" i="1"/>
  <c r="E13" i="1" s="1"/>
  <c r="I95" i="1"/>
  <c r="G13" i="1"/>
  <c r="H95" i="1"/>
  <c r="G15" i="2"/>
  <c r="G19" i="2" s="1"/>
  <c r="H15" i="2"/>
  <c r="H19" i="2" s="1"/>
  <c r="F15" i="2"/>
  <c r="F19" i="2" s="1"/>
  <c r="E19" i="2" s="1"/>
  <c r="E13" i="2" l="1"/>
  <c r="G30" i="2" l="1"/>
  <c r="H30" i="2"/>
  <c r="F30" i="2"/>
  <c r="E27" i="2"/>
  <c r="E28" i="2"/>
  <c r="E29" i="2"/>
  <c r="E24" i="2"/>
  <c r="H151" i="1"/>
  <c r="I151" i="1"/>
  <c r="I91" i="1" s="1"/>
  <c r="H91" i="1" l="1"/>
  <c r="H13" i="1"/>
  <c r="H10" i="1"/>
  <c r="H30" i="1"/>
  <c r="G10" i="1"/>
  <c r="G11" i="1"/>
  <c r="E17" i="2"/>
  <c r="E16" i="2"/>
  <c r="E18" i="2"/>
  <c r="E31" i="2"/>
  <c r="G33" i="2"/>
  <c r="H33" i="2"/>
  <c r="E14" i="2"/>
  <c r="H11" i="1" l="1"/>
  <c r="H9" i="1" s="1"/>
  <c r="I15" i="1"/>
  <c r="E15" i="1" s="1"/>
  <c r="H15" i="1"/>
  <c r="F33" i="2"/>
  <c r="E15" i="2"/>
  <c r="E30" i="2"/>
  <c r="I9" i="1" l="1"/>
  <c r="E9" i="1" s="1"/>
  <c r="G9" i="1"/>
  <c r="F9" i="1" s="1"/>
  <c r="G15" i="1" l="1"/>
  <c r="F15" i="1" l="1"/>
  <c r="E22" i="5"/>
  <c r="G24" i="5"/>
  <c r="E24" i="5" s="1"/>
  <c r="G45" i="5" l="1"/>
  <c r="E45" i="5" s="1"/>
</calcChain>
</file>

<file path=xl/comments1.xml><?xml version="1.0" encoding="utf-8"?>
<comments xmlns="http://schemas.openxmlformats.org/spreadsheetml/2006/main">
  <authors>
    <author>Gavrilova</author>
  </authors>
  <commentList>
    <comment ref="H21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слава</t>
        </r>
      </text>
    </comment>
    <comment ref="I21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ддют</t>
        </r>
      </text>
    </comment>
    <comment ref="C29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таблица Тимониной - бесхоз.
2024г.- кусок водопровода-ввода ПНИ?????</t>
        </r>
      </text>
    </comment>
    <comment ref="G31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Гагарина 34, корп. 1,2</t>
        </r>
      </text>
    </comment>
  </commentList>
</comments>
</file>

<file path=xl/sharedStrings.xml><?xml version="1.0" encoding="utf-8"?>
<sst xmlns="http://schemas.openxmlformats.org/spreadsheetml/2006/main" count="850" uniqueCount="275">
  <si>
    <t>Комитет</t>
  </si>
  <si>
    <t>Процессная часть</t>
  </si>
  <si>
    <t>Муниципальная программа МО город Волхов Волховского муниципального района   "Обеспечение устойчивого функционирования и развития коммунальной и инженерной инфраструктуры и повышения энергоэффективности в МО город Волхов"</t>
  </si>
  <si>
    <t>Комитет по ЖКХ, жилищной политике администрации Волховского муниципального района (далее - Комитет)</t>
  </si>
  <si>
    <t>МБ</t>
  </si>
  <si>
    <t>Мероприятия, направленные на достижение  цели Федерального проекта "Содействие развитию инфраструктуры субъектов Российской Федерации (муниципальных образований)"</t>
  </si>
  <si>
    <t>№п/п</t>
  </si>
  <si>
    <t>1.1.</t>
  </si>
  <si>
    <t>1.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</si>
  <si>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</si>
  <si>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>1.2.</t>
  </si>
  <si>
    <t>Мероприятия, направленные на достижение  цели Федерального проекта "Комплексная система обращения с твердыми коммунальными отходами"</t>
  </si>
  <si>
    <t>2.1.</t>
  </si>
  <si>
    <t>Проведение мероприятий по созданию мест (площадок) накопления твердых коммунальных отходов</t>
  </si>
  <si>
    <t>2.2.</t>
  </si>
  <si>
    <t>Проведение мероприятий по оснащению мест (площадок) накопления твердых коммунальных отходов емкостями  для раздельного накопления твердых коммунальных отходов</t>
  </si>
  <si>
    <t>1.3.</t>
  </si>
  <si>
    <t>2.</t>
  </si>
  <si>
    <t>Мероприятия по выявлению бесхозяйного недвижимого имущества, используемого для передачи энергетических ресурсов на территории МО г. Волхов</t>
  </si>
  <si>
    <t>КУМИ</t>
  </si>
  <si>
    <t>Мероприятия по организации управления бесхозяйными объектами недвижимого имущества, используемыми для передачи энергетических ресурсов, с момента выявления таких объектов.</t>
  </si>
  <si>
    <t>Перечень объектов, включенных в мероприятия муниципальной программы МО город Волхов</t>
  </si>
  <si>
    <t>«Обеспечение устойчивого функционирования и развития коммунальной и инженерной инфраструктуры</t>
  </si>
  <si>
    <t xml:space="preserve">N   п/п </t>
  </si>
  <si>
    <t>наименование мероприятия</t>
  </si>
  <si>
    <t>перечень объектов включенных в реализацию мероприятия</t>
  </si>
  <si>
    <t>Всего (тыс.руб.)</t>
  </si>
  <si>
    <t xml:space="preserve">  </t>
  </si>
  <si>
    <t>Итого по мероприятиям  программы</t>
  </si>
  <si>
    <t xml:space="preserve"> и повышения энергоэффективности в МО г. Волхов» на 2022 год</t>
  </si>
  <si>
    <t>Источники  финансирования             (тыс. руб.)</t>
  </si>
  <si>
    <t>РБ</t>
  </si>
  <si>
    <t>Ответственный исполнитель, участник</t>
  </si>
  <si>
    <t>всего расходов (тыс. руб.)</t>
  </si>
  <si>
    <t>итого расходов по пропроцессной части программы</t>
  </si>
  <si>
    <t>Комплекс процессных мероприятий  "Реализация мероприятий, направленных на снижение негативного воздействия отходов потребления на окружающую среду"</t>
  </si>
  <si>
    <t>комитет</t>
  </si>
  <si>
    <t>1.4.</t>
  </si>
  <si>
    <t>1.5.</t>
  </si>
  <si>
    <t>Итого по процессной части программы</t>
  </si>
  <si>
    <t xml:space="preserve">Строительство распределительного газопровода для газоснабжения природным газом микрорайонов МО город Волхов Волховского муниципального района Ленинградской области: ул.Советская (четная сторона), ул.Воронежская, Лисички, Новый поселок, Архангело-Михайловский, Шкурина горка, Валим, Званка, Плеханово,Кикино, Симанково, Заполек, ул.Степана Разина, Халтурино, ул.Строительная (в том числе проектно-изыскательские работы)    </t>
  </si>
  <si>
    <t>Создание мест (площадок) накопления ТКО</t>
  </si>
  <si>
    <t>комитет, УК, ТСЖ</t>
  </si>
  <si>
    <t>итого</t>
  </si>
  <si>
    <t>местный бюджет</t>
  </si>
  <si>
    <t>районный бюджет</t>
  </si>
  <si>
    <t>областной бюджет</t>
  </si>
  <si>
    <t xml:space="preserve">Приложение 3 </t>
  </si>
  <si>
    <t>Приложение к плану  мероприятий  N1</t>
  </si>
  <si>
    <t xml:space="preserve">Приложение 1 </t>
  </si>
  <si>
    <t>СВЕДЕНИЯ</t>
  </si>
  <si>
    <t>наименование показателя (индикатора)</t>
  </si>
  <si>
    <t>еденица измерения</t>
  </si>
  <si>
    <t>Значения показателей (индикаторов)</t>
  </si>
  <si>
    <t>2020 год (базовое значение)</t>
  </si>
  <si>
    <t>2023 год</t>
  </si>
  <si>
    <t>2024 год</t>
  </si>
  <si>
    <t xml:space="preserve">плановое значение </t>
  </si>
  <si>
    <t>ед.</t>
  </si>
  <si>
    <t>фактическое значение</t>
  </si>
  <si>
    <t>Количество установленных энергосберегающих  светильников  уличного освещения</t>
  </si>
  <si>
    <t>Количество  разработанных проектов строительства системы уличного освещения</t>
  </si>
  <si>
    <t>%</t>
  </si>
  <si>
    <t>Протяженность построенных сетей газоснабжения</t>
  </si>
  <si>
    <t>№ п/п</t>
  </si>
  <si>
    <t>Наименование целевого  показателя</t>
  </si>
  <si>
    <t>Ед. измерения</t>
  </si>
  <si>
    <t>п.м.</t>
  </si>
  <si>
    <t>Показатель определяется в соответствии с муниципальными контрактами по СМР</t>
  </si>
  <si>
    <t>Обеспеченность объектами накопления ТКО (контейнерными площадками)</t>
  </si>
  <si>
    <t>Показатель определяется  как отношение установленных контейнерных площадок к общему числу контейнерных площадок необходимых к установке</t>
  </si>
  <si>
    <t>Оснащение мест (площадок) накопления ТКО емкостями для накопления</t>
  </si>
  <si>
    <t>шт.</t>
  </si>
  <si>
    <t>Показатель  определяется  в соответствии с количеством установленных емкостей на основании муниципальных контрактов</t>
  </si>
  <si>
    <t>Оснащение мест (площадок) накопления ТКО емкостями  для раздельного накопления твердых коммунальных отходов</t>
  </si>
  <si>
    <t>Показатель  определяется  в соответствии с количеством установленных энергосберегающих светильников на основании муниципальных контрактов</t>
  </si>
  <si>
    <t>Количество разработанных проектов строительства системы уличного освещения</t>
  </si>
  <si>
    <t>Показатель  определяется в соответствии с количеством разработанных проектов на основании муниципальных контрактов</t>
  </si>
  <si>
    <t>Количество выявленного бесхозяйного недвижимого имущества</t>
  </si>
  <si>
    <t>Показатель  определяется  в соответствии с количеством выявленного бесхозяйного недвижимого имущества</t>
  </si>
  <si>
    <t>Количество бесхозяйного недвижимого имущества переданного на содержание и обслуживание ресурсоснабжающим организациям</t>
  </si>
  <si>
    <t>Показатель  определяется  в соответствии с количеством бесхозяйного недвижимого имущества переданного на содержание и обслуживание ресурсоснабжающим организациям</t>
  </si>
  <si>
    <t>Порядок сбора информации и методика расчета показателей                                                                               муниципальной программы  МО г. Волхов"Обеспечение устойчивого функционирования и развития коммунальной и инженерной инфраструктуры и повышения энергоэффективности в МО город Волхов"</t>
  </si>
  <si>
    <t>Количество бесхозяйного недвижимого имущества переданного на содержание и обслуживание РСО</t>
  </si>
  <si>
    <t>кв.м.</t>
  </si>
  <si>
    <t>Показатель определяется в соответствии с муниципальными контрактами на выполнение работ</t>
  </si>
  <si>
    <t>Рекольтивация (восстановление) нарушенных земель занятых сволкой ТБО и ПО</t>
  </si>
  <si>
    <t>Проведение мероприятий по оснащению мест (площадок) накопления твердых коммунальных отходов емкостями для накопления твердых коммунальных отходов</t>
  </si>
  <si>
    <t>Оснащение мест (площадок) накопления ТКО емкостями для накопления ТКО</t>
  </si>
  <si>
    <t xml:space="preserve">о показателях (индикаторах) муниципальной программы  МО г. Волхов  "Обеспечение устойчивого функционирования и развития  коммунальной и инженерной инфраструктуры и повышение энергоэффективности в МО г. Волхов" и их значениях </t>
  </si>
  <si>
    <t>План реализации муниципальной программы МО город Волхов "Обеспечение устойчивого функционирования и развития коммунальной и инженерной инфраструктуры и повышения энергоэффективности в МО город Волхов"</t>
  </si>
  <si>
    <t>Дооборудование индивидуальных тепловых пунктов с установкой системы автоматизации и источника бесперебойного питания в МКД, расположенных по адресу: Ленинградская область, город Волхов, бульвар Южный, д.4, д.6</t>
  </si>
  <si>
    <t>1.6.</t>
  </si>
  <si>
    <t>Строительство воздушной линии уличного освещения м-на Лисички в г. Волхов (1-я,2-я,3-я Первомайская, Западная)</t>
  </si>
  <si>
    <t>оснащение ПУ муниципальнх квартир на территории МО г. Волхов</t>
  </si>
  <si>
    <t>Строительство газопровода для перевода многоквартирных жилых домов в микрорайоне Мурманские ворота г. Волхов Волховского муниципального района с сжиженного на природный газ</t>
  </si>
  <si>
    <t>Количество дооборудованых индивидуальных тепловых пунктов с установкой системы автоматизации и ИБП</t>
  </si>
  <si>
    <t>Показатель  определяется  в соответствии с количеством установленного оборудования в ИТП на основании муниципальных контрактов</t>
  </si>
  <si>
    <t>Доля жилих помещений в МКД  г. Волхов, оснащенных ИПУ</t>
  </si>
  <si>
    <t>горячей воды</t>
  </si>
  <si>
    <t>холодной воды</t>
  </si>
  <si>
    <t>газа</t>
  </si>
  <si>
    <t>электроэнергии</t>
  </si>
  <si>
    <t>4.1.</t>
  </si>
  <si>
    <t>Доля  МКД  г. Волхов, оснащенных ОПУ</t>
  </si>
  <si>
    <t>тепловой энергии</t>
  </si>
  <si>
    <t>Доля потребляемых муниципальными учреждениями энергетических ресурсов, приобретаемых по приборам учета:</t>
  </si>
  <si>
    <t>теповой энергии</t>
  </si>
  <si>
    <t>Удельные расходы потребления энергетических ресурсов муниципальными учреждениями</t>
  </si>
  <si>
    <t>Доля МКД, имеущих класс энергетической эффективности "В" и выше</t>
  </si>
  <si>
    <t>Удельные расходы потребления энергетических ресурсов МКД</t>
  </si>
  <si>
    <t xml:space="preserve">Количество установленных ИПУ энергетических ресурсов в муниципальных квартирах на территории г. Волхов </t>
  </si>
  <si>
    <t xml:space="preserve">Количество установленных ИПУ энергетических ресурсов в муниципальных квартирах  на территории г. Волхов </t>
  </si>
  <si>
    <t>Показатель  определяется  в соответствии с количеством установленных ИПУ на основании муниципальных контрактов  по итогу года</t>
  </si>
  <si>
    <t>Удельный расход топлива на отпущенную тепловую энергию с коллекторов тепловых электростанций на территории МО г. Волхов</t>
  </si>
  <si>
    <t>Удельный расход топлива на отпущенную тепловую энергию с коллекторов котельных в тепловую сеть  тепловую энергию на территории МО г. Волхов</t>
  </si>
  <si>
    <t>Доля потерь тепловой энергии при ее передаче в общем объеме переданной тепловой энергии на территории МО г. Волхов</t>
  </si>
  <si>
    <t>Доля энергоэффективных источников света в системах уличного освещения на территории МО г. Волхов</t>
  </si>
  <si>
    <t>Удельный расход топлива на отпуск электрической энергии тепловыми электростанциями на территории МО г. Волхов</t>
  </si>
  <si>
    <t>т.у.т./ тыс. Гкал</t>
  </si>
  <si>
    <t>куб.м/ чел</t>
  </si>
  <si>
    <t>Гкал/ кв.м</t>
  </si>
  <si>
    <t>кВтч/ кв.м</t>
  </si>
  <si>
    <t>Доля потерь электрической энергии при ее передаче по распределительным сетям в общем объеме переданной электрической энергии на территории МО г. Волхов</t>
  </si>
  <si>
    <t>Доля тепловой энергии, отпущенной в тепловые сети от источников тепловой энергии, функционирующих в режиме комбинированной выработки тепловой и электрической энергии</t>
  </si>
  <si>
    <t>Показатель определяется в соответствии с приказом Минэконом развития РФ №231 от 28.04.21г.</t>
  </si>
  <si>
    <t>Показатель определяется по видам энергетических ресурсов в соответствии с приказом Минэконом развития РФ №231 от 28.04.21г.</t>
  </si>
  <si>
    <t>Доля потребляемых муниципальными учреждениями энергетических ресурсов, приобретаемых по приборам учета</t>
  </si>
  <si>
    <t>кВтч/кв.м     Гкал/кв.м</t>
  </si>
  <si>
    <t>кВтч/кв.м     Гкал/кв.м   куб.м/чел</t>
  </si>
  <si>
    <t>т.у.т./ млн кВт*ч</t>
  </si>
  <si>
    <t>1.7.</t>
  </si>
  <si>
    <t>мероприятие по энергосбережению в организациях с участием муниципального образования и повышению энергетической эффективности этих организаций</t>
  </si>
  <si>
    <t>-</t>
  </si>
  <si>
    <t>1.8.</t>
  </si>
  <si>
    <t xml:space="preserve">Информационное обеспечение потребителей энергетических ресурсов о мероприятиях в области энергосбережения и о способах энергосбережения и повышения энергетической эффективности </t>
  </si>
  <si>
    <t>Проектная часть</t>
  </si>
  <si>
    <t>итого расходов по проектной части программы</t>
  </si>
  <si>
    <t>Федеральный проект "Комплексная система обращения с твердыми коммунальными отходами"</t>
  </si>
  <si>
    <t>Итого по проектной части программы</t>
  </si>
  <si>
    <t>федеральный бюджет</t>
  </si>
  <si>
    <t>ОБ/ФБ</t>
  </si>
  <si>
    <t>государственная поддержка закупки контейнеров для раздельного накопления твердых коммунальных отходов</t>
  </si>
  <si>
    <t xml:space="preserve"> и повышения энергоэффективности в МО г. Волхов» на 2023 год</t>
  </si>
  <si>
    <t>дооборудование АИТП ИБП многоквартирных домов на территории МО г. Волхов</t>
  </si>
  <si>
    <t xml:space="preserve">Строительство распределительного газопровода для газоснабжения микрорайона Пороги в г. Волхов </t>
  </si>
  <si>
    <t>2025 год</t>
  </si>
  <si>
    <t xml:space="preserve">2021-2022  </t>
  </si>
  <si>
    <t>т.п.м.</t>
  </si>
  <si>
    <t>3.1.</t>
  </si>
  <si>
    <t>3.2.</t>
  </si>
  <si>
    <t>3.3.</t>
  </si>
  <si>
    <t>Наименование муниципальной программы и направления расходов</t>
  </si>
  <si>
    <t>Мероприятия, направленные на достижение целей федерального проекта "Жилье"</t>
  </si>
  <si>
    <t>МКУ "Служба заказчика"</t>
  </si>
  <si>
    <t>проведение мероприятий по ликвидации мест несанкционированного размещения отходов и озеленение</t>
  </si>
  <si>
    <t>2.3.</t>
  </si>
  <si>
    <t>Источники финансирования</t>
  </si>
  <si>
    <t>Размер предоставленных субсидий на мероприятия по ликвидации мест несанкционированного размещения отходов и озеленение</t>
  </si>
  <si>
    <t>Объем ликвидированной несанкционированной свалки</t>
  </si>
  <si>
    <t>м3</t>
  </si>
  <si>
    <t>Строительство распределительного газопровода для газоснабжения природным газом микрорайонов МО город Волхов Волховского муниципального района Ленинградской области: ул. Советская (четная сторона), ул. Воронежская, Лисички, Новый поселок, Архангела-Михайловский, Шкурина горка, Валим, Званка, Плеханово, Кикино, Симанково, Заполек, ул.Степана Разина, Халтурино, ул.Строительная (в том числе проектно-изыскательские работы)</t>
  </si>
  <si>
    <t>озеленение</t>
  </si>
  <si>
    <t>Замена существующего уличного освещения в сквере «Слава Героям» в городе Волхове по ул. Коммунаров</t>
  </si>
  <si>
    <t>2.4.</t>
  </si>
  <si>
    <t>устройство контейнерной площадки с навесом по адресу Ленинградская обл.,  г. Волхов, ул. Работниц</t>
  </si>
  <si>
    <t>Устройство дополнительного уличного освещения на дворовых территориях в районе детских игровых и спортивных площадок по адресам: ул. Борисогорское Поле, д.12; ул. Авиационная, д.25,27,29,31 и Бульвар Чайковского, д.4.</t>
  </si>
  <si>
    <t>Доля МКД, имеющих класс энергетической эффективности "В" и выше</t>
  </si>
  <si>
    <t>оснащение приборами учета энергетических ресурсов муниципальные квартиры, расположенные на территории МО г. Волхов</t>
  </si>
  <si>
    <t>выполнение работ по установке автоматизированных индивидуальных тепловых пунктов (в том числе дооборудование источниками бесперебойного питания)</t>
  </si>
  <si>
    <t>проведение мероприятий по рекультивации (восстановлению) нарушенных земель, занятых свалкой твердых бытовых отходов и промышленных отходов</t>
  </si>
  <si>
    <t>проведение мероприятий по устройству контейнерных площадок накопления твердых коммунальных отходов</t>
  </si>
  <si>
    <t>проведение мероприятий по ликвидации несанкционированных свалок</t>
  </si>
  <si>
    <t>Бюджетные инвестиции в объекты капитального строительства объектов коммунального хозяйства собственности муниципальных образований</t>
  </si>
  <si>
    <t>Проведение мероприятий по проектированию и строительству объектов инжинерной и транспортной инфраструктуры на земельных участках, предоставленных бесплатно гражданам</t>
  </si>
  <si>
    <t xml:space="preserve">ликвидация мест несанкционированного размещения отходов </t>
  </si>
  <si>
    <t>Комплекс процессных мероприятий  "Энергосбережение и повышение энергетической эффективности на территории МО город Волхов"</t>
  </si>
  <si>
    <t xml:space="preserve"> реализация мероприятий по повышению надежности и  энергетической эффективности  </t>
  </si>
  <si>
    <t>Выполнение работ по установке автоматизированных индивидуальных тепловых пунктов с погодным и часовым регулированием (в том числе дооборудование  источниками бесперебойного питания)</t>
  </si>
  <si>
    <t xml:space="preserve">реализация мероприятий по повышению надежности и  энергетической эффективности  </t>
  </si>
  <si>
    <t>на проектирование и устройство системы уличного освещения с внедрением энергосберегающего оборудования</t>
  </si>
  <si>
    <t>проектирование и устройство системы уличного освещения с внедрением энергосберегающего оборудования</t>
  </si>
  <si>
    <t>проектирование и сустройство системы уличного освещения с внедрением энергосберегающего оборудования</t>
  </si>
  <si>
    <t>Комитет, УК, ТСЖ, КУМИ</t>
  </si>
  <si>
    <t>КУМИ, комитет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</si>
  <si>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 (остатки средств на начало текущего финансового года)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</si>
  <si>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 9остатки средств на начало текущего финансового года)</t>
  </si>
  <si>
    <t xml:space="preserve"> и повышения энергоэффективности в МО г. Волхов» на 2024 год</t>
  </si>
  <si>
    <t>Отраслевой проект "Эффективное обращение с отходами производства и потребления на территории Ленинградской области"</t>
  </si>
  <si>
    <t>Проведение мероприятий по ликвидации несанкционированных свалок</t>
  </si>
  <si>
    <t>Муниципальный проект МО город Волхов "Повышение энергоэффективности в МО город Волхов"</t>
  </si>
  <si>
    <t>Проектирование , технологическое присоединение и устройство системы уличного освещения с внедрением энергосберегающего оборудования</t>
  </si>
  <si>
    <t>3.</t>
  </si>
  <si>
    <t>Муниципальный проект МО город Волхов "Снижение негативного воздействия отходов потребления на окружающую среду"</t>
  </si>
  <si>
    <t>Проведение мероприятий по рекультивации (восстановлению) нарушенных земель, занятых свалкой твердых бытовых отходов и промышленных отходов</t>
  </si>
  <si>
    <t>разработка проектно-сметной документации по объекту адресной программы «Рекультивация (восстановление) нарушенных земель, занятых свалкой твердых бытовых отходов и промышленных отходов на земельном участке, расположенном на землях поселения по адресу: г. Волхов, микрорайон Мурманские ворота»</t>
  </si>
  <si>
    <t>процессная часть</t>
  </si>
  <si>
    <t>Комплекс процессных мероприятий "Энергосбережение и повышение энергетической эффективности на территории МО город Волхов"</t>
  </si>
  <si>
    <t>Оснащение приборами учета энергетических ресурсов муниципальных квартир, расположенных на территории МО город Волхов</t>
  </si>
  <si>
    <t xml:space="preserve">нформационное обеспечение потребителей энергетических ресурсов о мероприятиях в области энергосбережения и о способах энергосбережения и повышения энергетической эффективности </t>
  </si>
  <si>
    <t>Комплекс процессных мероприятий "Содействие развитию инфраструктуры муниципальных образований"</t>
  </si>
  <si>
    <t>врезка и испытание объекта: "Строительство распределительного газопровода для газоснабжения природным газом микрорайонов МО город Волхов Волховского муниципального района Ленинградской области: ул. Советская (четная сторона), ул. Воронежская, Лисички, Новый поселок, Архангела-Михайловский, Шкурина горка, Валим, Званка, Плеханово, Кикино, Симанково, Заполек, ул.Степана Разина, Халтурино, ул.Строительная "</t>
  </si>
  <si>
    <t>строительно-монтажные работы, врезка и пуск газа по объекту: "Строительство распределительного газопровода для газоснабжения микрорайона Пороги в г. Волхов"</t>
  </si>
  <si>
    <t>Комплекс процессных мероприятий "Устойчивое функционирование коммунальной инфраструктуры"</t>
  </si>
  <si>
    <t>Содержание коммунальных объектов, в том числе обеспечение их функционирования</t>
  </si>
  <si>
    <t>Содержание сетей газоснабжения  находящихся в собственности МО г. Волхов</t>
  </si>
  <si>
    <t>Итого по  процессной части программы</t>
  </si>
  <si>
    <t>Оценка расходов                                                                 (тыс. руб. в ценах соответствующих лет)</t>
  </si>
  <si>
    <t>4.</t>
  </si>
  <si>
    <t>4.2.</t>
  </si>
  <si>
    <t>Проектирование, технологическое присоединение и устройство системы уличного освещения с внедрением энергосберегающего оборудования</t>
  </si>
  <si>
    <t>5.</t>
  </si>
  <si>
    <t>5.1.</t>
  </si>
  <si>
    <t>6.</t>
  </si>
  <si>
    <t>6.1.</t>
  </si>
  <si>
    <t>2026 год</t>
  </si>
  <si>
    <t>Удельный расход топлива на отпущенную тепловую энергию с коллекторов котельных в тепловую сеть тепловую энергию на территории МО г. Волхов</t>
  </si>
  <si>
    <t>Создание мест (площадок) накопления ТКО на территории МО г. Волхов</t>
  </si>
  <si>
    <t>17.1.</t>
  </si>
  <si>
    <t>17.2.</t>
  </si>
  <si>
    <t>17.3.</t>
  </si>
  <si>
    <t>17.4.</t>
  </si>
  <si>
    <t>18.1.</t>
  </si>
  <si>
    <t>18.2.</t>
  </si>
  <si>
    <t>18.3.</t>
  </si>
  <si>
    <t>18.4.</t>
  </si>
  <si>
    <t>Алгоритм формирования                                   (источник, порядок расчета)</t>
  </si>
  <si>
    <t>Рекультивация (восстановление) нарушенных земель занятых свалкой ТБО и ПО</t>
  </si>
  <si>
    <t>Леквидация несанкционированной свалки по ул. Вокзальная. Г. Волхов</t>
  </si>
  <si>
    <t>Количество газопроводов по которым выполнены работы по врезке, пуску газа</t>
  </si>
  <si>
    <t xml:space="preserve">приложение 2 </t>
  </si>
  <si>
    <t>Показатель  определяется  в соответствии с выполнеными работами по врезке, пуску газа на основании муниципальных контрактов по итогу года</t>
  </si>
  <si>
    <t>Показатель  определяется в соответствии  с размером перечисленных субсидий</t>
  </si>
  <si>
    <t>Показатель определяется по видам энергетических ресурсов в соответствии с приказом Минэконом развития РФ №231 от 28.04.21г.                               (по данным УК и РСО)</t>
  </si>
  <si>
    <t>Показатель определяется по видам энергетических ресурсов в соответствии с приказом Минэконом развития РФ №231 от 28.04.21г.                               (по данным РСО)</t>
  </si>
  <si>
    <t>Показатель определяется в соответствии с приказом Минэконом развития РФ №231 от 28.04.21г.                 (по данным РСО)</t>
  </si>
  <si>
    <t>Показатель определяется в соответствии с приказом Минэконом развития РФ №231 от 28.04.21г.                  (по данным РСО)</t>
  </si>
  <si>
    <t>Показатель определяется в соответствии с приказом Минэконом развития РФ №231 от 28.04.21г.                    (по данным РСО)</t>
  </si>
  <si>
    <t>Показатель определяется в соответствии с приказом Минэконом развития РФ №231 от 28.04.21г.               (по данным РСО)</t>
  </si>
  <si>
    <t>м2</t>
  </si>
  <si>
    <t>Протяженность газораспределительных сетей находящихся на обслуживании</t>
  </si>
  <si>
    <t>Показатель  определяется  в соответствии с заключенными муниципальными контрактами на обслуживание газораспределительных сетей  по итогу года</t>
  </si>
  <si>
    <t>Строительство (реконструкция) линейных объектов коммунальной инфраструктуры МО город Волхов, в том числе технологическое подключение (присоединение)</t>
  </si>
  <si>
    <t>устройство электроснабжения павильонов, установленных на площади Расстанная</t>
  </si>
  <si>
    <t>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</si>
  <si>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>4.0</t>
  </si>
  <si>
    <t>Проведение мероприятий по ликвидации мест несанкционированного размещения отходов и озеленение</t>
  </si>
  <si>
    <t>На мероприятия по ликвидации мест несанкционированного размещения отходов</t>
  </si>
  <si>
    <t>На мероприятия по озеленению</t>
  </si>
  <si>
    <t>7.</t>
  </si>
  <si>
    <t>7.1.</t>
  </si>
  <si>
    <t>МБУ  "Дорожное хозяйство и благоустройство" МО г.Волхов</t>
  </si>
  <si>
    <t>Количество дооборудованных индивидуальных тепловых пунктов с установкой системы автоматизации и ИБП</t>
  </si>
  <si>
    <t>Количество объектов обеспеченных электроэнергией</t>
  </si>
  <si>
    <t>Показатель  определяется  в соответствии с выполнеными работами по устройству  электроэнабжения объектов на основании муниципальных контрактов по итогу года</t>
  </si>
  <si>
    <t>19.1.</t>
  </si>
  <si>
    <t>19.2.</t>
  </si>
  <si>
    <t>19.3.</t>
  </si>
  <si>
    <t>19.4.</t>
  </si>
  <si>
    <t>21.1.</t>
  </si>
  <si>
    <t>21.2.</t>
  </si>
  <si>
    <t>23.1.</t>
  </si>
  <si>
    <t>23.2.</t>
  </si>
  <si>
    <t>23.3.</t>
  </si>
  <si>
    <t>23.4.</t>
  </si>
  <si>
    <t>2022-2023</t>
  </si>
  <si>
    <t>Дооборудование ИТП ИБП многоквартирных домов на территории МО г. Волхов: г. Волхов, ул. Некрасова, д.26, ул. Ю. Гагарина, д.34 кор. 2 и кор. 3</t>
  </si>
  <si>
    <t>Сбор и подготовка документов с целью получения разрешения СЗУ Ростехнадзора на допуск в эксплуатацию тепловой сети, расположенной по адресу: Ленинградская область, г. Волхов, ул. Некрасова, д.26 (КН 47:12:0000000:4765)</t>
  </si>
  <si>
    <t>Выполнение работ по установке  индивидуальных тепловых пунктов  (в том числе дооборудование  источниками бесперебойного питания)</t>
  </si>
  <si>
    <t>Выполнение работ по установке  индивидуальных тепловых пунктов (в том числе дооборудование источниками бесперебойного питания)</t>
  </si>
  <si>
    <t xml:space="preserve"> и повышения энергоэффективности в МО г. Волхов» на 2025 год</t>
  </si>
  <si>
    <t>Дооборудование ИТП ИБП многоквартирного дома на территории МО г. Волхов: г. Волхов, ул. Комсомольская, д.19</t>
  </si>
  <si>
    <t>приобретение  оборудования для установки на объектах ЖКХ находящихся в муниципальной собственности МО г. Волхов</t>
  </si>
  <si>
    <t>устройство уличного освещения на территории мкр. Валим ина  дворовых территориях г. Волхов</t>
  </si>
  <si>
    <t>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</si>
</sst>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\ _₽"/>
  </numFmts>
  <fonts count="2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5" borderId="0" xfId="0" applyFont="1" applyFill="1" applyAlignment="1">
      <alignment vertical="center"/>
    </xf>
    <xf numFmtId="0" fontId="9" fillId="5" borderId="0" xfId="0" applyFont="1" applyFill="1" applyAlignment="1">
      <alignment horizontal="right" vertical="center"/>
    </xf>
    <xf numFmtId="0" fontId="0" fillId="5" borderId="0" xfId="0" applyFill="1"/>
    <xf numFmtId="0" fontId="8" fillId="5" borderId="12" xfId="0" applyFont="1" applyFill="1" applyBorder="1" applyAlignment="1">
      <alignment vertical="center" wrapText="1"/>
    </xf>
    <xf numFmtId="0" fontId="0" fillId="0" borderId="12" xfId="0" applyBorder="1"/>
    <xf numFmtId="0" fontId="9" fillId="5" borderId="12" xfId="0" applyFont="1" applyFill="1" applyBorder="1" applyAlignment="1">
      <alignment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vertical="center" wrapText="1"/>
    </xf>
    <xf numFmtId="0" fontId="9" fillId="5" borderId="13" xfId="0" applyNumberFormat="1" applyFont="1" applyFill="1" applyBorder="1" applyAlignment="1">
      <alignment horizontal="right" vertical="center" wrapText="1"/>
    </xf>
    <xf numFmtId="0" fontId="8" fillId="5" borderId="12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vertical="center" wrapText="1"/>
    </xf>
    <xf numFmtId="0" fontId="0" fillId="5" borderId="0" xfId="0" applyFill="1" applyAlignment="1">
      <alignment vertical="center"/>
    </xf>
    <xf numFmtId="0" fontId="8" fillId="5" borderId="12" xfId="0" applyFont="1" applyFill="1" applyBorder="1" applyAlignment="1">
      <alignment horizontal="center" vertical="center" wrapText="1"/>
    </xf>
    <xf numFmtId="165" fontId="12" fillId="0" borderId="12" xfId="0" applyNumberFormat="1" applyFont="1" applyBorder="1"/>
    <xf numFmtId="165" fontId="13" fillId="0" borderId="12" xfId="0" applyNumberFormat="1" applyFont="1" applyBorder="1"/>
    <xf numFmtId="165" fontId="13" fillId="5" borderId="12" xfId="0" applyNumberFormat="1" applyFont="1" applyFill="1" applyBorder="1"/>
    <xf numFmtId="165" fontId="13" fillId="0" borderId="12" xfId="0" applyNumberFormat="1" applyFont="1" applyBorder="1" applyAlignment="1">
      <alignment wrapText="1"/>
    </xf>
    <xf numFmtId="165" fontId="13" fillId="5" borderId="12" xfId="0" applyNumberFormat="1" applyFont="1" applyFill="1" applyBorder="1" applyAlignment="1">
      <alignment wrapText="1"/>
    </xf>
    <xf numFmtId="0" fontId="12" fillId="5" borderId="12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3" fillId="5" borderId="12" xfId="0" applyNumberFormat="1" applyFont="1" applyFill="1" applyBorder="1" applyAlignment="1">
      <alignment vertical="center" wrapText="1"/>
    </xf>
    <xf numFmtId="0" fontId="12" fillId="5" borderId="15" xfId="0" applyFont="1" applyFill="1" applyBorder="1" applyAlignment="1">
      <alignment vertical="center" wrapText="1"/>
    </xf>
    <xf numFmtId="0" fontId="12" fillId="5" borderId="15" xfId="0" applyFont="1" applyFill="1" applyBorder="1" applyAlignment="1">
      <alignment vertical="top" wrapText="1"/>
    </xf>
    <xf numFmtId="2" fontId="13" fillId="5" borderId="12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18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0" fillId="0" borderId="0" xfId="0"/>
    <xf numFmtId="0" fontId="12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 wrapText="1"/>
    </xf>
    <xf numFmtId="0" fontId="18" fillId="5" borderId="12" xfId="0" applyFont="1" applyFill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16" fontId="8" fillId="5" borderId="13" xfId="0" applyNumberFormat="1" applyFont="1" applyFill="1" applyBorder="1" applyAlignment="1">
      <alignment horizontal="center" vertical="center" wrapText="1"/>
    </xf>
    <xf numFmtId="166" fontId="5" fillId="3" borderId="5" xfId="0" applyNumberFormat="1" applyFont="1" applyFill="1" applyBorder="1" applyAlignment="1">
      <alignment horizontal="center" vertical="center" wrapText="1"/>
    </xf>
    <xf numFmtId="166" fontId="5" fillId="4" borderId="5" xfId="0" applyNumberFormat="1" applyFont="1" applyFill="1" applyBorder="1" applyAlignment="1">
      <alignment horizontal="center" vertical="center" wrapText="1"/>
    </xf>
    <xf numFmtId="166" fontId="4" fillId="5" borderId="5" xfId="0" applyNumberFormat="1" applyFont="1" applyFill="1" applyBorder="1" applyAlignment="1">
      <alignment horizontal="center" vertical="center" wrapText="1"/>
    </xf>
    <xf numFmtId="166" fontId="4" fillId="2" borderId="5" xfId="0" applyNumberFormat="1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vertical="center" wrapText="1"/>
    </xf>
    <xf numFmtId="164" fontId="13" fillId="0" borderId="12" xfId="0" applyNumberFormat="1" applyFont="1" applyBorder="1" applyAlignment="1">
      <alignment vertical="center" wrapText="1"/>
    </xf>
    <xf numFmtId="0" fontId="16" fillId="5" borderId="13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horizontal="left" vertical="center" wrapText="1"/>
    </xf>
    <xf numFmtId="2" fontId="18" fillId="0" borderId="12" xfId="0" applyNumberFormat="1" applyFont="1" applyBorder="1" applyAlignment="1">
      <alignment horizontal="center" vertical="top" wrapText="1"/>
    </xf>
    <xf numFmtId="164" fontId="18" fillId="0" borderId="12" xfId="0" applyNumberFormat="1" applyFont="1" applyBorder="1" applyAlignment="1">
      <alignment horizontal="center" vertical="top" wrapText="1"/>
    </xf>
    <xf numFmtId="164" fontId="18" fillId="5" borderId="12" xfId="0" applyNumberFormat="1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2" fontId="13" fillId="5" borderId="15" xfId="0" applyNumberFormat="1" applyFont="1" applyFill="1" applyBorder="1" applyAlignment="1">
      <alignment horizontal="left" vertical="center" wrapText="1"/>
    </xf>
    <xf numFmtId="164" fontId="8" fillId="5" borderId="15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165" fontId="12" fillId="0" borderId="12" xfId="0" applyNumberFormat="1" applyFont="1" applyBorder="1" applyAlignment="1">
      <alignment horizontal="center" vertical="center"/>
    </xf>
    <xf numFmtId="165" fontId="13" fillId="5" borderId="12" xfId="0" applyNumberFormat="1" applyFont="1" applyFill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/>
    </xf>
    <xf numFmtId="165" fontId="18" fillId="0" borderId="12" xfId="0" applyNumberFormat="1" applyFont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 wrapText="1"/>
    </xf>
    <xf numFmtId="165" fontId="13" fillId="5" borderId="12" xfId="0" applyNumberFormat="1" applyFont="1" applyFill="1" applyBorder="1" applyAlignment="1">
      <alignment horizontal="center" vertical="center" wrapText="1"/>
    </xf>
    <xf numFmtId="165" fontId="13" fillId="0" borderId="12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top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center" vertical="center" wrapText="1"/>
    </xf>
    <xf numFmtId="16" fontId="8" fillId="5" borderId="12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164" fontId="9" fillId="5" borderId="12" xfId="0" applyNumberFormat="1" applyFont="1" applyFill="1" applyBorder="1" applyAlignment="1">
      <alignment horizontal="center" vertical="center" wrapText="1"/>
    </xf>
    <xf numFmtId="2" fontId="12" fillId="5" borderId="12" xfId="0" applyNumberFormat="1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vertical="center" wrapText="1"/>
    </xf>
    <xf numFmtId="164" fontId="9" fillId="5" borderId="15" xfId="0" applyNumberFormat="1" applyFont="1" applyFill="1" applyBorder="1" applyAlignment="1">
      <alignment horizontal="center" vertical="center" wrapText="1"/>
    </xf>
    <xf numFmtId="2" fontId="12" fillId="5" borderId="15" xfId="0" applyNumberFormat="1" applyFont="1" applyFill="1" applyBorder="1" applyAlignment="1">
      <alignment horizontal="left" vertical="center" wrapText="1"/>
    </xf>
    <xf numFmtId="0" fontId="23" fillId="5" borderId="15" xfId="0" applyFont="1" applyFill="1" applyBorder="1" applyAlignment="1">
      <alignment vertical="center" wrapText="1"/>
    </xf>
    <xf numFmtId="166" fontId="5" fillId="4" borderId="10" xfId="0" applyNumberFormat="1" applyFont="1" applyFill="1" applyBorder="1" applyAlignment="1">
      <alignment horizontal="center" vertical="center" wrapText="1"/>
    </xf>
    <xf numFmtId="166" fontId="4" fillId="5" borderId="10" xfId="0" applyNumberFormat="1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166" fontId="4" fillId="5" borderId="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vertical="center" wrapText="1"/>
    </xf>
    <xf numFmtId="166" fontId="5" fillId="4" borderId="4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vertical="center" wrapText="1"/>
    </xf>
    <xf numFmtId="166" fontId="4" fillId="5" borderId="2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vertical="top" wrapText="1"/>
    </xf>
    <xf numFmtId="2" fontId="13" fillId="0" borderId="12" xfId="0" applyNumberFormat="1" applyFont="1" applyBorder="1" applyAlignment="1">
      <alignment vertical="top" wrapText="1"/>
    </xf>
    <xf numFmtId="164" fontId="13" fillId="0" borderId="12" xfId="0" applyNumberFormat="1" applyFont="1" applyBorder="1" applyAlignment="1">
      <alignment vertical="top" wrapText="1"/>
    </xf>
    <xf numFmtId="164" fontId="13" fillId="0" borderId="13" xfId="0" applyNumberFormat="1" applyFont="1" applyBorder="1" applyAlignment="1">
      <alignment vertical="center" wrapText="1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 wrapText="1"/>
    </xf>
    <xf numFmtId="0" fontId="13" fillId="5" borderId="12" xfId="0" applyFont="1" applyFill="1" applyBorder="1" applyAlignment="1">
      <alignment horizontal="center" vertical="top" wrapText="1"/>
    </xf>
    <xf numFmtId="0" fontId="13" fillId="5" borderId="12" xfId="0" applyFont="1" applyFill="1" applyBorder="1" applyAlignment="1">
      <alignment vertical="top" wrapText="1"/>
    </xf>
    <xf numFmtId="0" fontId="13" fillId="0" borderId="0" xfId="0" applyFont="1" applyAlignment="1">
      <alignment horizontal="right" vertical="top" wrapText="1"/>
    </xf>
    <xf numFmtId="0" fontId="13" fillId="0" borderId="12" xfId="0" applyFont="1" applyBorder="1" applyAlignment="1">
      <alignment horizontal="center" vertical="top" wrapText="1"/>
    </xf>
    <xf numFmtId="2" fontId="13" fillId="5" borderId="15" xfId="0" applyNumberFormat="1" applyFont="1" applyFill="1" applyBorder="1" applyAlignment="1">
      <alignment horizontal="left" vertical="center" wrapText="1"/>
    </xf>
    <xf numFmtId="164" fontId="8" fillId="5" borderId="15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top" wrapText="1"/>
    </xf>
    <xf numFmtId="0" fontId="0" fillId="5" borderId="12" xfId="0" applyFill="1" applyBorder="1"/>
    <xf numFmtId="165" fontId="12" fillId="5" borderId="12" xfId="0" applyNumberFormat="1" applyFont="1" applyFill="1" applyBorder="1" applyAlignment="1">
      <alignment horizontal="center" vertical="center"/>
    </xf>
    <xf numFmtId="165" fontId="18" fillId="5" borderId="12" xfId="0" applyNumberFormat="1" applyFont="1" applyFill="1" applyBorder="1" applyAlignment="1">
      <alignment horizontal="center" vertical="center"/>
    </xf>
    <xf numFmtId="165" fontId="24" fillId="5" borderId="12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5" borderId="3" xfId="0" applyFont="1" applyFill="1" applyBorder="1" applyAlignment="1">
      <alignment vertical="center" wrapText="1"/>
    </xf>
    <xf numFmtId="0" fontId="18" fillId="0" borderId="0" xfId="0" applyFont="1" applyAlignment="1">
      <alignment vertical="top" wrapText="1"/>
    </xf>
    <xf numFmtId="0" fontId="4" fillId="2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2" fontId="13" fillId="5" borderId="15" xfId="0" applyNumberFormat="1" applyFont="1" applyFill="1" applyBorder="1" applyAlignment="1">
      <alignment horizontal="left" vertical="center" wrapText="1"/>
    </xf>
    <xf numFmtId="164" fontId="8" fillId="5" borderId="13" xfId="0" applyNumberFormat="1" applyFont="1" applyFill="1" applyBorder="1" applyAlignment="1">
      <alignment horizontal="center" vertical="center" wrapText="1"/>
    </xf>
    <xf numFmtId="164" fontId="8" fillId="5" borderId="15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center" vertical="center" wrapText="1"/>
    </xf>
    <xf numFmtId="2" fontId="13" fillId="5" borderId="12" xfId="0" applyNumberFormat="1" applyFont="1" applyFill="1" applyBorder="1" applyAlignment="1">
      <alignment horizontal="left" vertical="center" wrapText="1"/>
    </xf>
    <xf numFmtId="166" fontId="20" fillId="5" borderId="5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top" wrapText="1"/>
    </xf>
    <xf numFmtId="0" fontId="13" fillId="5" borderId="13" xfId="0" applyFont="1" applyFill="1" applyBorder="1" applyAlignment="1">
      <alignment horizontal="left" vertical="top" wrapText="1"/>
    </xf>
    <xf numFmtId="0" fontId="13" fillId="5" borderId="15" xfId="0" applyFont="1" applyFill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center" vertical="top" wrapText="1"/>
    </xf>
    <xf numFmtId="16" fontId="13" fillId="0" borderId="12" xfId="0" applyNumberFormat="1" applyFont="1" applyBorder="1" applyAlignment="1">
      <alignment horizontal="center" vertical="top" wrapText="1"/>
    </xf>
    <xf numFmtId="0" fontId="13" fillId="5" borderId="12" xfId="0" applyFont="1" applyFill="1" applyBorder="1" applyAlignment="1">
      <alignment horizontal="left" vertical="top" wrapText="1"/>
    </xf>
    <xf numFmtId="0" fontId="13" fillId="5" borderId="1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5" borderId="14" xfId="0" applyFont="1" applyFill="1" applyBorder="1" applyAlignment="1">
      <alignment horizontal="left" vertical="top" wrapText="1"/>
    </xf>
    <xf numFmtId="0" fontId="13" fillId="5" borderId="17" xfId="0" applyFont="1" applyFill="1" applyBorder="1" applyAlignment="1">
      <alignment horizontal="left" vertical="top" wrapText="1"/>
    </xf>
    <xf numFmtId="0" fontId="13" fillId="5" borderId="16" xfId="0" applyFont="1" applyFill="1" applyBorder="1" applyAlignment="1">
      <alignment horizontal="left" vertical="top" wrapText="1"/>
    </xf>
    <xf numFmtId="0" fontId="18" fillId="5" borderId="13" xfId="0" applyFont="1" applyFill="1" applyBorder="1" applyAlignment="1">
      <alignment horizontal="left" vertical="top" wrapText="1"/>
    </xf>
    <xf numFmtId="0" fontId="18" fillId="5" borderId="15" xfId="0" applyFont="1" applyFill="1" applyBorder="1" applyAlignment="1">
      <alignment horizontal="left" vertical="top" wrapText="1"/>
    </xf>
    <xf numFmtId="0" fontId="26" fillId="0" borderId="0" xfId="0" applyFont="1" applyAlignment="1">
      <alignment horizontal="center" vertical="top" wrapText="1"/>
    </xf>
    <xf numFmtId="0" fontId="18" fillId="0" borderId="0" xfId="0" applyFont="1" applyAlignment="1">
      <alignment horizontal="right" vertical="top" wrapText="1"/>
    </xf>
    <xf numFmtId="0" fontId="18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" fontId="0" fillId="5" borderId="9" xfId="0" applyNumberForma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5" borderId="9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0" fillId="4" borderId="2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" fontId="0" fillId="0" borderId="2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5" borderId="11" xfId="0" applyFont="1" applyFill="1" applyBorder="1" applyAlignment="1">
      <alignment horizontal="justify" vertical="center" wrapText="1"/>
    </xf>
    <xf numFmtId="0" fontId="4" fillId="5" borderId="9" xfId="0" applyFont="1" applyFill="1" applyBorder="1" applyAlignment="1">
      <alignment horizontal="justify" vertical="center" wrapText="1"/>
    </xf>
    <xf numFmtId="0" fontId="4" fillId="5" borderId="8" xfId="0" applyFont="1" applyFill="1" applyBorder="1" applyAlignment="1">
      <alignment horizontal="justify" vertical="center" wrapText="1"/>
    </xf>
    <xf numFmtId="16" fontId="0" fillId="5" borderId="2" xfId="0" applyNumberFormat="1" applyFill="1" applyBorder="1" applyAlignment="1">
      <alignment horizontal="center" vertical="center"/>
    </xf>
    <xf numFmtId="0" fontId="4" fillId="5" borderId="20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16" fontId="0" fillId="4" borderId="2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2" fillId="5" borderId="12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2" fontId="13" fillId="5" borderId="13" xfId="0" applyNumberFormat="1" applyFont="1" applyFill="1" applyBorder="1" applyAlignment="1">
      <alignment horizontal="left" vertical="center" wrapText="1"/>
    </xf>
    <xf numFmtId="2" fontId="13" fillId="5" borderId="19" xfId="0" applyNumberFormat="1" applyFont="1" applyFill="1" applyBorder="1" applyAlignment="1">
      <alignment horizontal="left" vertical="center" wrapText="1"/>
    </xf>
    <xf numFmtId="2" fontId="13" fillId="5" borderId="15" xfId="0" applyNumberFormat="1" applyFont="1" applyFill="1" applyBorder="1" applyAlignment="1">
      <alignment horizontal="left" vertical="center" wrapText="1"/>
    </xf>
    <xf numFmtId="164" fontId="8" fillId="5" borderId="13" xfId="0" applyNumberFormat="1" applyFont="1" applyFill="1" applyBorder="1" applyAlignment="1">
      <alignment horizontal="center" vertical="center" wrapText="1"/>
    </xf>
    <xf numFmtId="164" fontId="8" fillId="5" borderId="19" xfId="0" applyNumberFormat="1" applyFont="1" applyFill="1" applyBorder="1" applyAlignment="1">
      <alignment horizontal="center" vertical="center" wrapText="1"/>
    </xf>
    <xf numFmtId="164" fontId="8" fillId="5" borderId="15" xfId="0" applyNumberFormat="1" applyFont="1" applyFill="1" applyBorder="1" applyAlignment="1">
      <alignment horizontal="center" vertical="center" wrapText="1"/>
    </xf>
    <xf numFmtId="0" fontId="13" fillId="5" borderId="13" xfId="0" applyNumberFormat="1" applyFont="1" applyFill="1" applyBorder="1" applyAlignment="1">
      <alignment horizontal="left" vertical="center" wrapText="1"/>
    </xf>
    <xf numFmtId="0" fontId="13" fillId="5" borderId="19" xfId="0" applyNumberFormat="1" applyFont="1" applyFill="1" applyBorder="1" applyAlignment="1">
      <alignment horizontal="left" vertical="center" wrapText="1"/>
    </xf>
    <xf numFmtId="0" fontId="13" fillId="5" borderId="15" xfId="0" applyNumberFormat="1" applyFont="1" applyFill="1" applyBorder="1" applyAlignment="1">
      <alignment horizontal="left"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9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right" vertical="center" wrapText="1"/>
    </xf>
    <xf numFmtId="0" fontId="12" fillId="5" borderId="17" xfId="0" applyFont="1" applyFill="1" applyBorder="1" applyAlignment="1">
      <alignment horizontal="right" vertical="center" wrapText="1"/>
    </xf>
    <xf numFmtId="0" fontId="12" fillId="5" borderId="16" xfId="0" applyFont="1" applyFill="1" applyBorder="1" applyAlignment="1">
      <alignment horizontal="right" vertical="center" wrapText="1"/>
    </xf>
    <xf numFmtId="0" fontId="12" fillId="0" borderId="12" xfId="0" applyFont="1" applyBorder="1" applyAlignment="1">
      <alignment horizontal="center"/>
    </xf>
    <xf numFmtId="164" fontId="8" fillId="5" borderId="12" xfId="0" applyNumberFormat="1" applyFont="1" applyFill="1" applyBorder="1" applyAlignment="1">
      <alignment horizontal="center" vertical="center" wrapText="1"/>
    </xf>
    <xf numFmtId="2" fontId="13" fillId="5" borderId="12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1"/>
  <sheetViews>
    <sheetView view="pageBreakPreview" zoomScaleNormal="100" zoomScaleSheetLayoutView="100" workbookViewId="0">
      <selection activeCell="K18" sqref="K18"/>
    </sheetView>
  </sheetViews>
  <sheetFormatPr defaultRowHeight="15" x14ac:dyDescent="0.25"/>
  <cols>
    <col min="1" max="1" width="3.28515625" customWidth="1"/>
    <col min="2" max="2" width="5.42578125" customWidth="1"/>
    <col min="3" max="3" width="33.85546875" customWidth="1"/>
    <col min="4" max="4" width="12.140625" customWidth="1"/>
    <col min="5" max="5" width="10.140625" customWidth="1"/>
    <col min="6" max="6" width="17" hidden="1" customWidth="1"/>
    <col min="11" max="11" width="9.5703125" customWidth="1"/>
  </cols>
  <sheetData>
    <row r="1" spans="2:12" ht="16.5" x14ac:dyDescent="0.25">
      <c r="B1" s="49"/>
      <c r="C1" s="49"/>
      <c r="D1" s="49"/>
      <c r="E1" s="49"/>
      <c r="F1" s="185" t="s">
        <v>49</v>
      </c>
      <c r="G1" s="185"/>
      <c r="H1" s="185"/>
      <c r="I1" s="185"/>
      <c r="J1" s="185"/>
      <c r="K1" s="185"/>
    </row>
    <row r="2" spans="2:12" ht="6" customHeight="1" x14ac:dyDescent="0.25"/>
    <row r="3" spans="2:12" x14ac:dyDescent="0.25">
      <c r="B3" s="50"/>
      <c r="C3" s="50"/>
      <c r="D3" s="186" t="s">
        <v>50</v>
      </c>
      <c r="E3" s="186"/>
      <c r="F3" s="186"/>
      <c r="G3" s="50"/>
      <c r="H3" s="50"/>
      <c r="I3" s="50"/>
      <c r="J3" s="50"/>
      <c r="K3" s="50"/>
    </row>
    <row r="4" spans="2:12" ht="50.25" customHeight="1" x14ac:dyDescent="0.25">
      <c r="B4" s="186" t="s">
        <v>89</v>
      </c>
      <c r="C4" s="186"/>
      <c r="D4" s="186"/>
      <c r="E4" s="186"/>
      <c r="F4" s="186"/>
      <c r="G4" s="186"/>
      <c r="H4" s="186"/>
      <c r="I4" s="186"/>
      <c r="J4" s="186"/>
      <c r="K4" s="186"/>
    </row>
    <row r="5" spans="2:12" ht="8.25" customHeight="1" x14ac:dyDescent="0.25">
      <c r="B5" s="49"/>
      <c r="C5" s="49"/>
      <c r="D5" s="51"/>
      <c r="E5" s="51"/>
      <c r="F5" s="51"/>
      <c r="G5" s="49"/>
      <c r="H5" s="49"/>
      <c r="I5" s="49"/>
      <c r="J5" s="49"/>
      <c r="K5" s="49"/>
    </row>
    <row r="6" spans="2:12" ht="15" customHeight="1" x14ac:dyDescent="0.25">
      <c r="B6" s="172" t="s">
        <v>6</v>
      </c>
      <c r="C6" s="172" t="s">
        <v>51</v>
      </c>
      <c r="D6" s="172"/>
      <c r="E6" s="172" t="s">
        <v>52</v>
      </c>
      <c r="F6" s="172" t="s">
        <v>53</v>
      </c>
      <c r="G6" s="172"/>
      <c r="H6" s="172"/>
      <c r="I6" s="172"/>
      <c r="J6" s="172"/>
      <c r="K6" s="172"/>
      <c r="L6" s="172"/>
    </row>
    <row r="7" spans="2:12" ht="31.5" customHeight="1" x14ac:dyDescent="0.25">
      <c r="B7" s="172"/>
      <c r="C7" s="172"/>
      <c r="D7" s="172"/>
      <c r="E7" s="172"/>
      <c r="F7" s="104" t="s">
        <v>54</v>
      </c>
      <c r="G7" s="104" t="s">
        <v>147</v>
      </c>
      <c r="H7" s="104" t="s">
        <v>55</v>
      </c>
      <c r="I7" s="104" t="s">
        <v>56</v>
      </c>
      <c r="J7" s="104" t="s">
        <v>146</v>
      </c>
      <c r="K7" s="132" t="s">
        <v>215</v>
      </c>
      <c r="L7" s="132" t="s">
        <v>274</v>
      </c>
    </row>
    <row r="8" spans="2:12" x14ac:dyDescent="0.25">
      <c r="B8" s="52">
        <v>1</v>
      </c>
      <c r="C8" s="187">
        <v>2</v>
      </c>
      <c r="D8" s="188"/>
      <c r="E8" s="52">
        <v>3</v>
      </c>
      <c r="F8" s="52">
        <v>4</v>
      </c>
      <c r="G8" s="52">
        <v>5</v>
      </c>
      <c r="H8" s="52">
        <v>6</v>
      </c>
      <c r="I8" s="52">
        <v>7</v>
      </c>
      <c r="J8" s="52">
        <v>8</v>
      </c>
      <c r="K8" s="52">
        <v>9</v>
      </c>
      <c r="L8" s="156">
        <v>10</v>
      </c>
    </row>
    <row r="9" spans="2:12" ht="32.25" customHeight="1" x14ac:dyDescent="0.25">
      <c r="B9" s="172">
        <v>1</v>
      </c>
      <c r="C9" s="179" t="s">
        <v>74</v>
      </c>
      <c r="D9" s="53" t="s">
        <v>57</v>
      </c>
      <c r="E9" s="171" t="s">
        <v>58</v>
      </c>
      <c r="F9" s="52">
        <v>0</v>
      </c>
      <c r="G9" s="63"/>
      <c r="H9" s="63"/>
      <c r="I9" s="63"/>
      <c r="J9" s="63"/>
      <c r="K9" s="133"/>
      <c r="L9" s="10"/>
    </row>
    <row r="10" spans="2:12" ht="30.75" customHeight="1" x14ac:dyDescent="0.25">
      <c r="B10" s="172"/>
      <c r="C10" s="180"/>
      <c r="D10" s="53" t="s">
        <v>59</v>
      </c>
      <c r="E10" s="171"/>
      <c r="F10" s="52">
        <v>0</v>
      </c>
      <c r="G10" s="63">
        <v>63</v>
      </c>
      <c r="H10" s="63"/>
      <c r="I10" s="63"/>
      <c r="J10" s="63"/>
      <c r="K10" s="133"/>
      <c r="L10" s="10"/>
    </row>
    <row r="11" spans="2:12" ht="25.5" x14ac:dyDescent="0.25">
      <c r="B11" s="172">
        <v>2</v>
      </c>
      <c r="C11" s="179" t="s">
        <v>63</v>
      </c>
      <c r="D11" s="53" t="s">
        <v>57</v>
      </c>
      <c r="E11" s="171" t="s">
        <v>148</v>
      </c>
      <c r="F11" s="52">
        <v>4</v>
      </c>
      <c r="G11" s="62"/>
      <c r="H11" s="62">
        <v>4.8</v>
      </c>
      <c r="I11" s="88"/>
      <c r="J11" s="62"/>
      <c r="K11" s="134"/>
      <c r="L11" s="10"/>
    </row>
    <row r="12" spans="2:12" ht="27.75" customHeight="1" x14ac:dyDescent="0.25">
      <c r="B12" s="172"/>
      <c r="C12" s="180"/>
      <c r="D12" s="53" t="s">
        <v>59</v>
      </c>
      <c r="E12" s="171"/>
      <c r="F12" s="52">
        <v>0</v>
      </c>
      <c r="G12" s="62">
        <v>56.6</v>
      </c>
      <c r="H12" s="63">
        <v>4.8</v>
      </c>
      <c r="I12" s="63"/>
      <c r="J12" s="63"/>
      <c r="K12" s="134"/>
      <c r="L12" s="10"/>
    </row>
    <row r="13" spans="2:12" ht="25.5" x14ac:dyDescent="0.25">
      <c r="B13" s="172">
        <v>3</v>
      </c>
      <c r="C13" s="179" t="s">
        <v>69</v>
      </c>
      <c r="D13" s="53" t="s">
        <v>57</v>
      </c>
      <c r="E13" s="171" t="s">
        <v>62</v>
      </c>
      <c r="F13" s="52">
        <v>1</v>
      </c>
      <c r="G13" s="62"/>
      <c r="H13" s="62">
        <v>88</v>
      </c>
      <c r="I13" s="62">
        <v>90</v>
      </c>
      <c r="J13" s="62">
        <v>95</v>
      </c>
      <c r="K13" s="134"/>
      <c r="L13" s="10"/>
    </row>
    <row r="14" spans="2:12" ht="26.25" customHeight="1" x14ac:dyDescent="0.25">
      <c r="B14" s="172"/>
      <c r="C14" s="180"/>
      <c r="D14" s="53" t="s">
        <v>59</v>
      </c>
      <c r="E14" s="171"/>
      <c r="F14" s="52">
        <v>0.5</v>
      </c>
      <c r="G14" s="62">
        <v>85</v>
      </c>
      <c r="H14" s="62">
        <v>88</v>
      </c>
      <c r="I14" s="62">
        <v>92</v>
      </c>
      <c r="J14" s="62"/>
      <c r="K14" s="134"/>
      <c r="L14" s="10"/>
    </row>
    <row r="15" spans="2:12" ht="26.25" customHeight="1" x14ac:dyDescent="0.25">
      <c r="B15" s="172">
        <v>4</v>
      </c>
      <c r="C15" s="179" t="s">
        <v>71</v>
      </c>
      <c r="D15" s="53" t="s">
        <v>57</v>
      </c>
      <c r="E15" s="171" t="s">
        <v>58</v>
      </c>
      <c r="F15" s="52">
        <v>50</v>
      </c>
      <c r="G15" s="62"/>
      <c r="H15" s="62"/>
      <c r="I15" s="62"/>
      <c r="J15" s="62"/>
      <c r="K15" s="134"/>
      <c r="L15" s="10"/>
    </row>
    <row r="16" spans="2:12" ht="27.75" customHeight="1" x14ac:dyDescent="0.25">
      <c r="B16" s="172"/>
      <c r="C16" s="180"/>
      <c r="D16" s="53" t="s">
        <v>59</v>
      </c>
      <c r="E16" s="171"/>
      <c r="F16" s="52">
        <v>50</v>
      </c>
      <c r="G16" s="62">
        <v>284</v>
      </c>
      <c r="H16" s="63"/>
      <c r="I16" s="63"/>
      <c r="J16" s="63"/>
      <c r="K16" s="134"/>
      <c r="L16" s="10"/>
    </row>
    <row r="17" spans="2:12" s="49" customFormat="1" ht="26.25" customHeight="1" x14ac:dyDescent="0.25">
      <c r="B17" s="169">
        <v>5</v>
      </c>
      <c r="C17" s="179" t="s">
        <v>159</v>
      </c>
      <c r="D17" s="53" t="s">
        <v>57</v>
      </c>
      <c r="E17" s="177" t="s">
        <v>160</v>
      </c>
      <c r="F17" s="137"/>
      <c r="G17" s="62"/>
      <c r="H17" s="63"/>
      <c r="I17" s="62">
        <v>500</v>
      </c>
      <c r="J17" s="63"/>
      <c r="K17" s="134"/>
      <c r="L17" s="10"/>
    </row>
    <row r="18" spans="2:12" s="49" customFormat="1" ht="25.5" customHeight="1" x14ac:dyDescent="0.25">
      <c r="B18" s="170"/>
      <c r="C18" s="180"/>
      <c r="D18" s="53" t="s">
        <v>59</v>
      </c>
      <c r="E18" s="178"/>
      <c r="F18" s="137"/>
      <c r="G18" s="62"/>
      <c r="H18" s="63"/>
      <c r="I18" s="63">
        <v>504</v>
      </c>
      <c r="J18" s="63"/>
      <c r="K18" s="134"/>
      <c r="L18" s="10"/>
    </row>
    <row r="19" spans="2:12" ht="25.5" x14ac:dyDescent="0.25">
      <c r="B19" s="172">
        <v>6</v>
      </c>
      <c r="C19" s="179" t="s">
        <v>60</v>
      </c>
      <c r="D19" s="53" t="s">
        <v>57</v>
      </c>
      <c r="E19" s="171" t="s">
        <v>58</v>
      </c>
      <c r="F19" s="52">
        <v>329</v>
      </c>
      <c r="G19" s="63"/>
      <c r="H19" s="62">
        <v>33</v>
      </c>
      <c r="I19" s="63"/>
      <c r="J19" s="62">
        <v>5</v>
      </c>
      <c r="K19" s="138"/>
      <c r="L19" s="10"/>
    </row>
    <row r="20" spans="2:12" ht="24.75" customHeight="1" x14ac:dyDescent="0.25">
      <c r="B20" s="172"/>
      <c r="C20" s="180"/>
      <c r="D20" s="53" t="s">
        <v>59</v>
      </c>
      <c r="E20" s="171"/>
      <c r="F20" s="52">
        <v>329</v>
      </c>
      <c r="G20" s="63">
        <v>52</v>
      </c>
      <c r="H20" s="63">
        <v>33</v>
      </c>
      <c r="I20" s="63"/>
      <c r="J20" s="63"/>
      <c r="K20" s="136"/>
      <c r="L20" s="10"/>
    </row>
    <row r="21" spans="2:12" s="49" customFormat="1" ht="25.5" customHeight="1" x14ac:dyDescent="0.25">
      <c r="B21" s="169">
        <v>7</v>
      </c>
      <c r="C21" s="179" t="s">
        <v>61</v>
      </c>
      <c r="D21" s="53" t="s">
        <v>57</v>
      </c>
      <c r="E21" s="177" t="s">
        <v>58</v>
      </c>
      <c r="F21" s="73">
        <v>3</v>
      </c>
      <c r="G21" s="63"/>
      <c r="H21" s="62">
        <v>1</v>
      </c>
      <c r="I21" s="62">
        <v>1</v>
      </c>
      <c r="J21" s="62"/>
      <c r="K21" s="139"/>
      <c r="L21" s="10"/>
    </row>
    <row r="22" spans="2:12" s="49" customFormat="1" ht="25.5" x14ac:dyDescent="0.25">
      <c r="B22" s="170"/>
      <c r="C22" s="180"/>
      <c r="D22" s="53" t="s">
        <v>59</v>
      </c>
      <c r="E22" s="178"/>
      <c r="F22" s="73">
        <v>3</v>
      </c>
      <c r="G22" s="63">
        <v>0</v>
      </c>
      <c r="H22" s="63">
        <v>1</v>
      </c>
      <c r="I22" s="63">
        <v>1</v>
      </c>
      <c r="J22" s="63"/>
      <c r="K22" s="136"/>
      <c r="L22" s="10"/>
    </row>
    <row r="23" spans="2:12" ht="25.5" x14ac:dyDescent="0.25">
      <c r="B23" s="172">
        <v>8</v>
      </c>
      <c r="C23" s="173" t="s">
        <v>227</v>
      </c>
      <c r="D23" s="53" t="s">
        <v>57</v>
      </c>
      <c r="E23" s="171" t="s">
        <v>239</v>
      </c>
      <c r="F23" s="52">
        <v>25</v>
      </c>
      <c r="G23" s="62"/>
      <c r="H23" s="62"/>
      <c r="I23" s="62"/>
      <c r="J23" s="62">
        <v>46019</v>
      </c>
      <c r="K23" s="136"/>
      <c r="L23" s="10"/>
    </row>
    <row r="24" spans="2:12" ht="25.5" x14ac:dyDescent="0.25">
      <c r="B24" s="172"/>
      <c r="C24" s="174"/>
      <c r="D24" s="53" t="s">
        <v>59</v>
      </c>
      <c r="E24" s="171"/>
      <c r="F24" s="52">
        <v>25</v>
      </c>
      <c r="G24" s="62">
        <v>0</v>
      </c>
      <c r="H24" s="63"/>
      <c r="I24" s="63"/>
      <c r="J24" s="63"/>
      <c r="K24" s="136"/>
      <c r="L24" s="10"/>
    </row>
    <row r="25" spans="2:12" ht="32.25" customHeight="1" x14ac:dyDescent="0.25">
      <c r="B25" s="172">
        <v>9</v>
      </c>
      <c r="C25" s="173" t="s">
        <v>252</v>
      </c>
      <c r="D25" s="53" t="s">
        <v>57</v>
      </c>
      <c r="E25" s="171" t="s">
        <v>58</v>
      </c>
      <c r="F25" s="52">
        <v>0</v>
      </c>
      <c r="G25" s="63"/>
      <c r="H25" s="63">
        <v>1</v>
      </c>
      <c r="I25" s="63">
        <v>3</v>
      </c>
      <c r="J25" s="63">
        <v>1</v>
      </c>
      <c r="K25" s="134"/>
      <c r="L25" s="10"/>
    </row>
    <row r="26" spans="2:12" ht="27.75" customHeight="1" x14ac:dyDescent="0.25">
      <c r="B26" s="172"/>
      <c r="C26" s="174"/>
      <c r="D26" s="53" t="s">
        <v>59</v>
      </c>
      <c r="E26" s="171"/>
      <c r="F26" s="52">
        <v>0</v>
      </c>
      <c r="G26" s="63">
        <v>2</v>
      </c>
      <c r="H26" s="63">
        <v>1</v>
      </c>
      <c r="I26" s="63">
        <v>3</v>
      </c>
      <c r="J26" s="63"/>
      <c r="K26" s="134"/>
      <c r="L26" s="10"/>
    </row>
    <row r="27" spans="2:12" s="49" customFormat="1" ht="27" customHeight="1" x14ac:dyDescent="0.25">
      <c r="B27" s="172">
        <v>10</v>
      </c>
      <c r="C27" s="173" t="s">
        <v>111</v>
      </c>
      <c r="D27" s="53" t="s">
        <v>57</v>
      </c>
      <c r="E27" s="171" t="s">
        <v>72</v>
      </c>
      <c r="F27" s="64">
        <v>3</v>
      </c>
      <c r="G27" s="63"/>
      <c r="H27" s="62">
        <v>19</v>
      </c>
      <c r="I27" s="63">
        <v>15</v>
      </c>
      <c r="J27" s="62">
        <v>10</v>
      </c>
      <c r="K27" s="135"/>
      <c r="L27" s="10"/>
    </row>
    <row r="28" spans="2:12" s="49" customFormat="1" ht="33.75" customHeight="1" x14ac:dyDescent="0.25">
      <c r="B28" s="172"/>
      <c r="C28" s="174"/>
      <c r="D28" s="53" t="s">
        <v>59</v>
      </c>
      <c r="E28" s="171"/>
      <c r="F28" s="64">
        <v>3</v>
      </c>
      <c r="G28" s="63">
        <v>70</v>
      </c>
      <c r="H28" s="63">
        <v>19</v>
      </c>
      <c r="I28" s="63">
        <v>18</v>
      </c>
      <c r="J28" s="63"/>
      <c r="K28" s="75"/>
      <c r="L28" s="10"/>
    </row>
    <row r="29" spans="2:12" ht="25.5" x14ac:dyDescent="0.25">
      <c r="B29" s="172">
        <v>11</v>
      </c>
      <c r="C29" s="173" t="s">
        <v>78</v>
      </c>
      <c r="D29" s="53" t="s">
        <v>57</v>
      </c>
      <c r="E29" s="171" t="s">
        <v>62</v>
      </c>
      <c r="F29" s="52">
        <v>0</v>
      </c>
      <c r="G29" s="62"/>
      <c r="H29" s="63">
        <v>5</v>
      </c>
      <c r="I29" s="63">
        <v>1</v>
      </c>
      <c r="J29" s="62"/>
      <c r="K29" s="136"/>
      <c r="L29" s="10"/>
    </row>
    <row r="30" spans="2:12" ht="24.75" customHeight="1" x14ac:dyDescent="0.25">
      <c r="B30" s="172"/>
      <c r="C30" s="174"/>
      <c r="D30" s="53" t="s">
        <v>59</v>
      </c>
      <c r="E30" s="171"/>
      <c r="F30" s="52">
        <v>0</v>
      </c>
      <c r="G30" s="62">
        <v>1</v>
      </c>
      <c r="H30" s="63">
        <v>5</v>
      </c>
      <c r="I30" s="63">
        <v>5</v>
      </c>
      <c r="J30" s="63"/>
      <c r="K30" s="136"/>
      <c r="L30" s="10"/>
    </row>
    <row r="31" spans="2:12" ht="30.75" customHeight="1" x14ac:dyDescent="0.25">
      <c r="B31" s="172">
        <v>12</v>
      </c>
      <c r="C31" s="173" t="s">
        <v>83</v>
      </c>
      <c r="D31" s="53" t="s">
        <v>57</v>
      </c>
      <c r="E31" s="171" t="s">
        <v>62</v>
      </c>
      <c r="F31" s="52">
        <v>0</v>
      </c>
      <c r="G31" s="62"/>
      <c r="H31" s="63">
        <v>0</v>
      </c>
      <c r="I31" s="63">
        <v>1</v>
      </c>
      <c r="J31" s="62">
        <v>5</v>
      </c>
      <c r="K31" s="136"/>
      <c r="L31" s="10"/>
    </row>
    <row r="32" spans="2:12" ht="30" customHeight="1" x14ac:dyDescent="0.25">
      <c r="B32" s="172"/>
      <c r="C32" s="174"/>
      <c r="D32" s="53" t="s">
        <v>59</v>
      </c>
      <c r="E32" s="171"/>
      <c r="F32" s="52">
        <v>0</v>
      </c>
      <c r="G32" s="62">
        <v>0</v>
      </c>
      <c r="H32" s="63"/>
      <c r="I32" s="63">
        <v>1</v>
      </c>
      <c r="J32" s="63"/>
      <c r="K32" s="136"/>
      <c r="L32" s="10"/>
    </row>
    <row r="33" spans="2:12" s="49" customFormat="1" ht="27.75" customHeight="1" x14ac:dyDescent="0.25">
      <c r="B33" s="169">
        <v>13</v>
      </c>
      <c r="C33" s="192" t="s">
        <v>229</v>
      </c>
      <c r="D33" s="53" t="s">
        <v>57</v>
      </c>
      <c r="E33" s="177" t="s">
        <v>72</v>
      </c>
      <c r="F33" s="137"/>
      <c r="G33" s="62"/>
      <c r="H33" s="63"/>
      <c r="I33" s="62">
        <v>3</v>
      </c>
      <c r="J33" s="63"/>
      <c r="K33" s="136"/>
      <c r="L33" s="10"/>
    </row>
    <row r="34" spans="2:12" s="49" customFormat="1" ht="26.25" customHeight="1" x14ac:dyDescent="0.25">
      <c r="B34" s="170"/>
      <c r="C34" s="193"/>
      <c r="D34" s="53" t="s">
        <v>59</v>
      </c>
      <c r="E34" s="178"/>
      <c r="F34" s="137"/>
      <c r="G34" s="62"/>
      <c r="H34" s="63"/>
      <c r="I34" s="63">
        <v>3</v>
      </c>
      <c r="J34" s="63"/>
      <c r="K34" s="136"/>
      <c r="L34" s="10"/>
    </row>
    <row r="35" spans="2:12" s="49" customFormat="1" ht="30" customHeight="1" x14ac:dyDescent="0.25">
      <c r="B35" s="169">
        <v>14</v>
      </c>
      <c r="C35" s="175" t="s">
        <v>253</v>
      </c>
      <c r="D35" s="53" t="s">
        <v>57</v>
      </c>
      <c r="E35" s="177" t="s">
        <v>72</v>
      </c>
      <c r="F35" s="144"/>
      <c r="G35" s="62"/>
      <c r="H35" s="63"/>
      <c r="I35" s="62">
        <v>7</v>
      </c>
      <c r="J35" s="62"/>
      <c r="K35" s="139"/>
      <c r="L35" s="10"/>
    </row>
    <row r="36" spans="2:12" s="49" customFormat="1" ht="27" customHeight="1" x14ac:dyDescent="0.25">
      <c r="B36" s="170"/>
      <c r="C36" s="176"/>
      <c r="D36" s="53" t="s">
        <v>59</v>
      </c>
      <c r="E36" s="178"/>
      <c r="F36" s="144"/>
      <c r="G36" s="62"/>
      <c r="H36" s="63"/>
      <c r="I36" s="63"/>
      <c r="J36" s="63"/>
      <c r="K36" s="136"/>
      <c r="L36" s="10"/>
    </row>
    <row r="37" spans="2:12" s="49" customFormat="1" ht="30" customHeight="1" x14ac:dyDescent="0.25">
      <c r="B37" s="169">
        <v>15</v>
      </c>
      <c r="C37" s="175" t="s">
        <v>240</v>
      </c>
      <c r="D37" s="53" t="s">
        <v>57</v>
      </c>
      <c r="E37" s="177" t="s">
        <v>67</v>
      </c>
      <c r="F37" s="137"/>
      <c r="G37" s="62"/>
      <c r="H37" s="63"/>
      <c r="I37" s="62">
        <v>53870.89</v>
      </c>
      <c r="J37" s="62">
        <v>53870.89</v>
      </c>
      <c r="K37" s="139">
        <v>58241.8</v>
      </c>
      <c r="L37" s="139">
        <v>58241.8</v>
      </c>
    </row>
    <row r="38" spans="2:12" s="49" customFormat="1" ht="27" customHeight="1" x14ac:dyDescent="0.25">
      <c r="B38" s="170"/>
      <c r="C38" s="176"/>
      <c r="D38" s="53" t="s">
        <v>59</v>
      </c>
      <c r="E38" s="178"/>
      <c r="F38" s="137"/>
      <c r="G38" s="62"/>
      <c r="H38" s="63"/>
      <c r="I38" s="63">
        <v>53870.89</v>
      </c>
      <c r="J38" s="63"/>
      <c r="K38" s="136"/>
      <c r="L38" s="10"/>
    </row>
    <row r="39" spans="2:12" s="49" customFormat="1" ht="25.5" x14ac:dyDescent="0.25">
      <c r="B39" s="172">
        <v>16</v>
      </c>
      <c r="C39" s="173" t="s">
        <v>158</v>
      </c>
      <c r="D39" s="53" t="s">
        <v>57</v>
      </c>
      <c r="E39" s="171" t="s">
        <v>62</v>
      </c>
      <c r="F39" s="90">
        <v>0</v>
      </c>
      <c r="G39" s="63"/>
      <c r="H39" s="63">
        <v>100</v>
      </c>
      <c r="I39" s="63">
        <v>100</v>
      </c>
      <c r="J39" s="63"/>
      <c r="K39" s="136"/>
      <c r="L39" s="10"/>
    </row>
    <row r="40" spans="2:12" s="49" customFormat="1" ht="36" customHeight="1" x14ac:dyDescent="0.25">
      <c r="B40" s="172"/>
      <c r="C40" s="174"/>
      <c r="D40" s="53" t="s">
        <v>59</v>
      </c>
      <c r="E40" s="171"/>
      <c r="F40" s="90">
        <v>0</v>
      </c>
      <c r="G40" s="63"/>
      <c r="H40" s="63">
        <v>100</v>
      </c>
      <c r="I40" s="63">
        <v>100</v>
      </c>
      <c r="J40" s="63"/>
      <c r="K40" s="136"/>
      <c r="L40" s="10"/>
    </row>
    <row r="41" spans="2:12" s="49" customFormat="1" ht="15" customHeight="1" x14ac:dyDescent="0.25">
      <c r="B41" s="65">
        <v>17</v>
      </c>
      <c r="C41" s="189" t="s">
        <v>104</v>
      </c>
      <c r="D41" s="190"/>
      <c r="E41" s="190"/>
      <c r="F41" s="190"/>
      <c r="G41" s="190"/>
      <c r="H41" s="190"/>
      <c r="I41" s="190"/>
      <c r="J41" s="190"/>
      <c r="K41" s="191"/>
      <c r="L41" s="10"/>
    </row>
    <row r="42" spans="2:12" s="49" customFormat="1" ht="26.25" customHeight="1" x14ac:dyDescent="0.25">
      <c r="B42" s="182" t="s">
        <v>218</v>
      </c>
      <c r="C42" s="173" t="s">
        <v>100</v>
      </c>
      <c r="D42" s="53" t="s">
        <v>57</v>
      </c>
      <c r="E42" s="171" t="s">
        <v>62</v>
      </c>
      <c r="F42" s="65">
        <v>3</v>
      </c>
      <c r="G42" s="63"/>
      <c r="H42" s="63">
        <v>55.4</v>
      </c>
      <c r="I42" s="63">
        <v>55.56</v>
      </c>
      <c r="J42" s="63">
        <v>55.56</v>
      </c>
      <c r="K42" s="141">
        <v>55.56</v>
      </c>
      <c r="L42" s="10"/>
    </row>
    <row r="43" spans="2:12" s="49" customFormat="1" ht="25.5" x14ac:dyDescent="0.25">
      <c r="B43" s="172"/>
      <c r="C43" s="174"/>
      <c r="D43" s="53" t="s">
        <v>59</v>
      </c>
      <c r="E43" s="171"/>
      <c r="F43" s="65">
        <v>3</v>
      </c>
      <c r="G43" s="63">
        <v>55.4</v>
      </c>
      <c r="H43" s="62">
        <v>55.56</v>
      </c>
      <c r="I43" s="63"/>
      <c r="J43" s="63"/>
      <c r="K43" s="141"/>
      <c r="L43" s="10"/>
    </row>
    <row r="44" spans="2:12" s="49" customFormat="1" ht="25.5" customHeight="1" x14ac:dyDescent="0.25">
      <c r="B44" s="172" t="s">
        <v>219</v>
      </c>
      <c r="C44" s="173" t="s">
        <v>99</v>
      </c>
      <c r="D44" s="53" t="s">
        <v>57</v>
      </c>
      <c r="E44" s="171" t="s">
        <v>62</v>
      </c>
      <c r="F44" s="65">
        <v>3</v>
      </c>
      <c r="G44" s="63"/>
      <c r="H44" s="63">
        <v>42.3</v>
      </c>
      <c r="I44" s="63">
        <v>42.31</v>
      </c>
      <c r="J44" s="63">
        <v>42.31</v>
      </c>
      <c r="K44" s="141">
        <v>42.31</v>
      </c>
      <c r="L44" s="10"/>
    </row>
    <row r="45" spans="2:12" s="49" customFormat="1" ht="25.5" x14ac:dyDescent="0.25">
      <c r="B45" s="172"/>
      <c r="C45" s="174"/>
      <c r="D45" s="53" t="s">
        <v>59</v>
      </c>
      <c r="E45" s="171"/>
      <c r="F45" s="65">
        <v>3</v>
      </c>
      <c r="G45" s="63">
        <v>42.3</v>
      </c>
      <c r="H45" s="62">
        <v>42.31</v>
      </c>
      <c r="I45" s="63"/>
      <c r="J45" s="63"/>
      <c r="K45" s="141"/>
      <c r="L45" s="10"/>
    </row>
    <row r="46" spans="2:12" s="49" customFormat="1" ht="26.25" customHeight="1" x14ac:dyDescent="0.25">
      <c r="B46" s="172" t="s">
        <v>220</v>
      </c>
      <c r="C46" s="173" t="s">
        <v>105</v>
      </c>
      <c r="D46" s="53" t="s">
        <v>57</v>
      </c>
      <c r="E46" s="171" t="s">
        <v>62</v>
      </c>
      <c r="F46" s="65">
        <v>3</v>
      </c>
      <c r="G46" s="63"/>
      <c r="H46" s="63">
        <v>51.9</v>
      </c>
      <c r="I46" s="63">
        <v>53.21</v>
      </c>
      <c r="J46" s="63">
        <v>53.21</v>
      </c>
      <c r="K46" s="141">
        <v>53.21</v>
      </c>
      <c r="L46" s="10"/>
    </row>
    <row r="47" spans="2:12" s="49" customFormat="1" ht="25.5" x14ac:dyDescent="0.25">
      <c r="B47" s="172"/>
      <c r="C47" s="174"/>
      <c r="D47" s="53" t="s">
        <v>59</v>
      </c>
      <c r="E47" s="171"/>
      <c r="F47" s="65">
        <v>3</v>
      </c>
      <c r="G47" s="63">
        <v>51.9</v>
      </c>
      <c r="H47" s="62">
        <v>53.21</v>
      </c>
      <c r="I47" s="63"/>
      <c r="J47" s="63"/>
      <c r="K47" s="141"/>
      <c r="L47" s="10"/>
    </row>
    <row r="48" spans="2:12" s="49" customFormat="1" ht="25.5" x14ac:dyDescent="0.25">
      <c r="B48" s="172" t="s">
        <v>221</v>
      </c>
      <c r="C48" s="173" t="s">
        <v>102</v>
      </c>
      <c r="D48" s="53" t="s">
        <v>57</v>
      </c>
      <c r="E48" s="171" t="s">
        <v>62</v>
      </c>
      <c r="F48" s="65">
        <v>3</v>
      </c>
      <c r="G48" s="63"/>
      <c r="H48" s="63">
        <v>47.6</v>
      </c>
      <c r="I48" s="63">
        <v>94.44</v>
      </c>
      <c r="J48" s="63">
        <v>94.44</v>
      </c>
      <c r="K48" s="141">
        <v>94.44</v>
      </c>
      <c r="L48" s="10"/>
    </row>
    <row r="49" spans="2:12" s="49" customFormat="1" ht="25.5" x14ac:dyDescent="0.25">
      <c r="B49" s="172"/>
      <c r="C49" s="174"/>
      <c r="D49" s="53" t="s">
        <v>59</v>
      </c>
      <c r="E49" s="171"/>
      <c r="F49" s="65">
        <v>3</v>
      </c>
      <c r="G49" s="63">
        <v>47.6</v>
      </c>
      <c r="H49" s="63">
        <v>94.44</v>
      </c>
      <c r="I49" s="63"/>
      <c r="J49" s="63"/>
      <c r="K49" s="141"/>
      <c r="L49" s="10"/>
    </row>
    <row r="50" spans="2:12" s="49" customFormat="1" ht="19.5" customHeight="1" x14ac:dyDescent="0.25">
      <c r="B50" s="65">
        <v>18</v>
      </c>
      <c r="C50" s="189" t="s">
        <v>98</v>
      </c>
      <c r="D50" s="190"/>
      <c r="E50" s="190"/>
      <c r="F50" s="190"/>
      <c r="G50" s="190"/>
      <c r="H50" s="190"/>
      <c r="I50" s="190"/>
      <c r="J50" s="190"/>
      <c r="K50" s="191"/>
      <c r="L50" s="10"/>
    </row>
    <row r="51" spans="2:12" s="49" customFormat="1" ht="26.25" customHeight="1" x14ac:dyDescent="0.25">
      <c r="B51" s="182" t="s">
        <v>222</v>
      </c>
      <c r="C51" s="173" t="s">
        <v>100</v>
      </c>
      <c r="D51" s="53" t="s">
        <v>57</v>
      </c>
      <c r="E51" s="171" t="s">
        <v>62</v>
      </c>
      <c r="F51" s="64">
        <v>3</v>
      </c>
      <c r="G51" s="63"/>
      <c r="H51" s="63">
        <v>72.5</v>
      </c>
      <c r="I51" s="63">
        <v>75.38</v>
      </c>
      <c r="J51" s="63">
        <v>75.38</v>
      </c>
      <c r="K51" s="141">
        <v>75.38</v>
      </c>
      <c r="L51" s="10"/>
    </row>
    <row r="52" spans="2:12" s="49" customFormat="1" ht="26.25" customHeight="1" x14ac:dyDescent="0.25">
      <c r="B52" s="172"/>
      <c r="C52" s="174"/>
      <c r="D52" s="53" t="s">
        <v>59</v>
      </c>
      <c r="E52" s="171"/>
      <c r="F52" s="64">
        <v>3</v>
      </c>
      <c r="G52" s="63">
        <v>72.5</v>
      </c>
      <c r="H52" s="62">
        <v>75.38</v>
      </c>
      <c r="I52" s="63"/>
      <c r="J52" s="63"/>
      <c r="K52" s="141"/>
      <c r="L52" s="10"/>
    </row>
    <row r="53" spans="2:12" s="49" customFormat="1" ht="25.5" customHeight="1" x14ac:dyDescent="0.25">
      <c r="B53" s="172" t="s">
        <v>223</v>
      </c>
      <c r="C53" s="173" t="s">
        <v>99</v>
      </c>
      <c r="D53" s="53" t="s">
        <v>57</v>
      </c>
      <c r="E53" s="171" t="s">
        <v>62</v>
      </c>
      <c r="F53" s="64">
        <v>3</v>
      </c>
      <c r="G53" s="63"/>
      <c r="H53" s="63">
        <v>78.2</v>
      </c>
      <c r="I53" s="63">
        <v>80.77</v>
      </c>
      <c r="J53" s="63">
        <v>80.77</v>
      </c>
      <c r="K53" s="141">
        <v>80.77</v>
      </c>
      <c r="L53" s="10"/>
    </row>
    <row r="54" spans="2:12" s="49" customFormat="1" ht="25.5" x14ac:dyDescent="0.25">
      <c r="B54" s="172"/>
      <c r="C54" s="174"/>
      <c r="D54" s="53" t="s">
        <v>59</v>
      </c>
      <c r="E54" s="171"/>
      <c r="F54" s="64">
        <v>3</v>
      </c>
      <c r="G54" s="63">
        <v>78.2</v>
      </c>
      <c r="H54" s="62">
        <v>80.77</v>
      </c>
      <c r="I54" s="63"/>
      <c r="J54" s="63"/>
      <c r="K54" s="141"/>
      <c r="L54" s="10"/>
    </row>
    <row r="55" spans="2:12" s="49" customFormat="1" ht="25.5" x14ac:dyDescent="0.25">
      <c r="B55" s="172" t="s">
        <v>224</v>
      </c>
      <c r="C55" s="173" t="s">
        <v>102</v>
      </c>
      <c r="D55" s="53" t="s">
        <v>57</v>
      </c>
      <c r="E55" s="171" t="s">
        <v>62</v>
      </c>
      <c r="F55" s="65">
        <v>3</v>
      </c>
      <c r="G55" s="63"/>
      <c r="H55" s="63">
        <v>99.9</v>
      </c>
      <c r="I55" s="63">
        <v>98.93</v>
      </c>
      <c r="J55" s="63">
        <v>98.93</v>
      </c>
      <c r="K55" s="141">
        <v>98.93</v>
      </c>
      <c r="L55" s="10"/>
    </row>
    <row r="56" spans="2:12" s="49" customFormat="1" ht="25.5" x14ac:dyDescent="0.25">
      <c r="B56" s="172"/>
      <c r="C56" s="174"/>
      <c r="D56" s="53" t="s">
        <v>59</v>
      </c>
      <c r="E56" s="171"/>
      <c r="F56" s="65">
        <v>3</v>
      </c>
      <c r="G56" s="63">
        <v>99.9</v>
      </c>
      <c r="H56" s="62">
        <v>98.93</v>
      </c>
      <c r="I56" s="63"/>
      <c r="J56" s="63"/>
      <c r="K56" s="141"/>
      <c r="L56" s="10"/>
    </row>
    <row r="57" spans="2:12" ht="25.5" x14ac:dyDescent="0.25">
      <c r="B57" s="172" t="s">
        <v>225</v>
      </c>
      <c r="C57" s="173" t="s">
        <v>101</v>
      </c>
      <c r="D57" s="53" t="s">
        <v>57</v>
      </c>
      <c r="E57" s="171" t="s">
        <v>62</v>
      </c>
      <c r="F57" s="52">
        <v>3</v>
      </c>
      <c r="G57" s="63"/>
      <c r="H57" s="63">
        <v>28.7</v>
      </c>
      <c r="I57" s="63">
        <v>29.31</v>
      </c>
      <c r="J57" s="63">
        <v>29.31</v>
      </c>
      <c r="K57" s="141">
        <v>29.31</v>
      </c>
      <c r="L57" s="10"/>
    </row>
    <row r="58" spans="2:12" ht="25.5" x14ac:dyDescent="0.25">
      <c r="B58" s="172"/>
      <c r="C58" s="174"/>
      <c r="D58" s="53" t="s">
        <v>59</v>
      </c>
      <c r="E58" s="171"/>
      <c r="F58" s="52">
        <v>3</v>
      </c>
      <c r="G58" s="63">
        <v>28.7</v>
      </c>
      <c r="H58" s="62">
        <v>29.31</v>
      </c>
      <c r="I58" s="63"/>
      <c r="J58" s="63"/>
      <c r="K58" s="141"/>
      <c r="L58" s="10"/>
    </row>
    <row r="59" spans="2:12" s="49" customFormat="1" ht="32.25" customHeight="1" x14ac:dyDescent="0.25">
      <c r="B59" s="65">
        <v>19</v>
      </c>
      <c r="C59" s="189" t="s">
        <v>106</v>
      </c>
      <c r="D59" s="190"/>
      <c r="E59" s="190"/>
      <c r="F59" s="190"/>
      <c r="G59" s="190"/>
      <c r="H59" s="190"/>
      <c r="I59" s="190"/>
      <c r="J59" s="190"/>
      <c r="K59" s="191"/>
      <c r="L59" s="10"/>
    </row>
    <row r="60" spans="2:12" s="49" customFormat="1" ht="27.75" customHeight="1" x14ac:dyDescent="0.25">
      <c r="B60" s="182" t="s">
        <v>255</v>
      </c>
      <c r="C60" s="173" t="s">
        <v>100</v>
      </c>
      <c r="D60" s="53" t="s">
        <v>57</v>
      </c>
      <c r="E60" s="171" t="s">
        <v>62</v>
      </c>
      <c r="F60" s="65">
        <v>3</v>
      </c>
      <c r="G60" s="63"/>
      <c r="H60" s="62">
        <v>100</v>
      </c>
      <c r="I60" s="63">
        <v>100</v>
      </c>
      <c r="J60" s="62">
        <v>100</v>
      </c>
      <c r="K60" s="141">
        <v>100</v>
      </c>
      <c r="L60" s="10"/>
    </row>
    <row r="61" spans="2:12" s="49" customFormat="1" ht="25.5" x14ac:dyDescent="0.25">
      <c r="B61" s="172"/>
      <c r="C61" s="174"/>
      <c r="D61" s="53" t="s">
        <v>59</v>
      </c>
      <c r="E61" s="171"/>
      <c r="F61" s="65">
        <v>3</v>
      </c>
      <c r="G61" s="63">
        <v>100</v>
      </c>
      <c r="H61" s="62">
        <v>100</v>
      </c>
      <c r="I61" s="63"/>
      <c r="J61" s="63"/>
      <c r="K61" s="141"/>
      <c r="L61" s="10"/>
    </row>
    <row r="62" spans="2:12" s="49" customFormat="1" ht="30" customHeight="1" x14ac:dyDescent="0.25">
      <c r="B62" s="172" t="s">
        <v>256</v>
      </c>
      <c r="C62" s="173" t="s">
        <v>99</v>
      </c>
      <c r="D62" s="53" t="s">
        <v>57</v>
      </c>
      <c r="E62" s="171" t="s">
        <v>62</v>
      </c>
      <c r="F62" s="65">
        <v>3</v>
      </c>
      <c r="G62" s="63"/>
      <c r="H62" s="62">
        <v>100</v>
      </c>
      <c r="I62" s="63">
        <v>100</v>
      </c>
      <c r="J62" s="62">
        <v>100</v>
      </c>
      <c r="K62" s="141">
        <v>100</v>
      </c>
      <c r="L62" s="10"/>
    </row>
    <row r="63" spans="2:12" s="49" customFormat="1" ht="25.5" x14ac:dyDescent="0.25">
      <c r="B63" s="172"/>
      <c r="C63" s="174"/>
      <c r="D63" s="53" t="s">
        <v>59</v>
      </c>
      <c r="E63" s="171"/>
      <c r="F63" s="65">
        <v>3</v>
      </c>
      <c r="G63" s="63">
        <v>100</v>
      </c>
      <c r="H63" s="63">
        <v>100</v>
      </c>
      <c r="I63" s="63"/>
      <c r="J63" s="63"/>
      <c r="K63" s="141"/>
      <c r="L63" s="10"/>
    </row>
    <row r="64" spans="2:12" s="49" customFormat="1" ht="25.5" x14ac:dyDescent="0.25">
      <c r="B64" s="172" t="s">
        <v>257</v>
      </c>
      <c r="C64" s="173" t="s">
        <v>102</v>
      </c>
      <c r="D64" s="53" t="s">
        <v>57</v>
      </c>
      <c r="E64" s="171" t="s">
        <v>62</v>
      </c>
      <c r="F64" s="65">
        <v>3</v>
      </c>
      <c r="G64" s="63"/>
      <c r="H64" s="62">
        <v>100</v>
      </c>
      <c r="I64" s="63">
        <v>100</v>
      </c>
      <c r="J64" s="62">
        <v>100</v>
      </c>
      <c r="K64" s="141">
        <v>100</v>
      </c>
      <c r="L64" s="10"/>
    </row>
    <row r="65" spans="2:12" s="49" customFormat="1" ht="25.5" x14ac:dyDescent="0.25">
      <c r="B65" s="172"/>
      <c r="C65" s="174"/>
      <c r="D65" s="53" t="s">
        <v>59</v>
      </c>
      <c r="E65" s="171"/>
      <c r="F65" s="65">
        <v>3</v>
      </c>
      <c r="G65" s="63">
        <v>100</v>
      </c>
      <c r="H65" s="63">
        <v>100</v>
      </c>
      <c r="I65" s="63"/>
      <c r="J65" s="63"/>
      <c r="K65" s="141"/>
      <c r="L65" s="10"/>
    </row>
    <row r="66" spans="2:12" s="49" customFormat="1" ht="25.5" x14ac:dyDescent="0.25">
      <c r="B66" s="172" t="s">
        <v>258</v>
      </c>
      <c r="C66" s="173" t="s">
        <v>107</v>
      </c>
      <c r="D66" s="53" t="s">
        <v>57</v>
      </c>
      <c r="E66" s="171" t="s">
        <v>62</v>
      </c>
      <c r="F66" s="65">
        <v>3</v>
      </c>
      <c r="G66" s="63"/>
      <c r="H66" s="63">
        <v>85.96</v>
      </c>
      <c r="I66" s="63">
        <v>84.34</v>
      </c>
      <c r="J66" s="63">
        <v>84.34</v>
      </c>
      <c r="K66" s="141">
        <v>84.34</v>
      </c>
      <c r="L66" s="10"/>
    </row>
    <row r="67" spans="2:12" s="49" customFormat="1" ht="25.5" x14ac:dyDescent="0.25">
      <c r="B67" s="172"/>
      <c r="C67" s="174"/>
      <c r="D67" s="53" t="s">
        <v>59</v>
      </c>
      <c r="E67" s="171"/>
      <c r="F67" s="65">
        <v>3</v>
      </c>
      <c r="G67" s="63">
        <v>85.96</v>
      </c>
      <c r="H67" s="62">
        <v>84.34</v>
      </c>
      <c r="I67" s="63"/>
      <c r="J67" s="63"/>
      <c r="K67" s="141"/>
      <c r="L67" s="10"/>
    </row>
    <row r="68" spans="2:12" s="49" customFormat="1" ht="43.5" customHeight="1" x14ac:dyDescent="0.25">
      <c r="B68" s="172">
        <v>20</v>
      </c>
      <c r="C68" s="173" t="s">
        <v>124</v>
      </c>
      <c r="D68" s="53" t="s">
        <v>57</v>
      </c>
      <c r="E68" s="171" t="s">
        <v>62</v>
      </c>
      <c r="F68" s="65">
        <v>3</v>
      </c>
      <c r="G68" s="63"/>
      <c r="H68" s="63">
        <v>51.99</v>
      </c>
      <c r="I68" s="63">
        <v>62.7</v>
      </c>
      <c r="J68" s="62">
        <v>62.7</v>
      </c>
      <c r="K68" s="141">
        <v>62.7</v>
      </c>
      <c r="L68" s="10"/>
    </row>
    <row r="69" spans="2:12" s="49" customFormat="1" ht="47.25" customHeight="1" x14ac:dyDescent="0.25">
      <c r="B69" s="172"/>
      <c r="C69" s="174"/>
      <c r="D69" s="53" t="s">
        <v>59</v>
      </c>
      <c r="E69" s="171"/>
      <c r="F69" s="65">
        <v>3</v>
      </c>
      <c r="G69" s="63">
        <v>51.99</v>
      </c>
      <c r="H69" s="63">
        <v>62.7</v>
      </c>
      <c r="I69" s="63"/>
      <c r="J69" s="63"/>
      <c r="K69" s="136"/>
      <c r="L69" s="10"/>
    </row>
    <row r="70" spans="2:12" s="49" customFormat="1" x14ac:dyDescent="0.25">
      <c r="B70" s="65">
        <v>21</v>
      </c>
      <c r="C70" s="189" t="s">
        <v>108</v>
      </c>
      <c r="D70" s="190"/>
      <c r="E70" s="190"/>
      <c r="F70" s="190"/>
      <c r="G70" s="190"/>
      <c r="H70" s="190"/>
      <c r="I70" s="190"/>
      <c r="J70" s="190"/>
      <c r="K70" s="191"/>
      <c r="L70" s="10"/>
    </row>
    <row r="71" spans="2:12" s="49" customFormat="1" ht="25.5" x14ac:dyDescent="0.25">
      <c r="B71" s="172" t="s">
        <v>259</v>
      </c>
      <c r="C71" s="173" t="s">
        <v>102</v>
      </c>
      <c r="D71" s="53" t="s">
        <v>57</v>
      </c>
      <c r="E71" s="171" t="s">
        <v>122</v>
      </c>
      <c r="F71" s="65">
        <v>3</v>
      </c>
      <c r="G71" s="63"/>
      <c r="H71" s="63">
        <v>36.03</v>
      </c>
      <c r="I71" s="63">
        <v>36.86</v>
      </c>
      <c r="J71" s="63">
        <v>36.86</v>
      </c>
      <c r="K71" s="141">
        <v>36.86</v>
      </c>
      <c r="L71" s="10"/>
    </row>
    <row r="72" spans="2:12" s="49" customFormat="1" ht="25.5" x14ac:dyDescent="0.25">
      <c r="B72" s="172"/>
      <c r="C72" s="174"/>
      <c r="D72" s="53" t="s">
        <v>59</v>
      </c>
      <c r="E72" s="171"/>
      <c r="F72" s="65">
        <v>3</v>
      </c>
      <c r="G72" s="63">
        <v>36.03</v>
      </c>
      <c r="H72" s="62">
        <v>36.86</v>
      </c>
      <c r="I72" s="63"/>
      <c r="J72" s="63"/>
      <c r="K72" s="141"/>
      <c r="L72" s="10"/>
    </row>
    <row r="73" spans="2:12" s="49" customFormat="1" ht="25.5" x14ac:dyDescent="0.25">
      <c r="B73" s="172" t="s">
        <v>260</v>
      </c>
      <c r="C73" s="173" t="s">
        <v>107</v>
      </c>
      <c r="D73" s="53" t="s">
        <v>57</v>
      </c>
      <c r="E73" s="171" t="s">
        <v>121</v>
      </c>
      <c r="F73" s="65">
        <v>3</v>
      </c>
      <c r="G73" s="63"/>
      <c r="H73" s="63">
        <v>0.17</v>
      </c>
      <c r="I73" s="63">
        <v>0.19</v>
      </c>
      <c r="J73" s="63">
        <v>0.19</v>
      </c>
      <c r="K73" s="141">
        <v>0.19</v>
      </c>
      <c r="L73" s="10"/>
    </row>
    <row r="74" spans="2:12" s="49" customFormat="1" ht="25.5" x14ac:dyDescent="0.25">
      <c r="B74" s="172"/>
      <c r="C74" s="174"/>
      <c r="D74" s="53" t="s">
        <v>59</v>
      </c>
      <c r="E74" s="171"/>
      <c r="F74" s="65">
        <v>3</v>
      </c>
      <c r="G74" s="63">
        <v>0.17</v>
      </c>
      <c r="H74" s="62">
        <v>0.19</v>
      </c>
      <c r="I74" s="63"/>
      <c r="J74" s="63"/>
      <c r="K74" s="141"/>
      <c r="L74" s="10"/>
    </row>
    <row r="75" spans="2:12" s="49" customFormat="1" ht="25.5" x14ac:dyDescent="0.25">
      <c r="B75" s="169">
        <v>22</v>
      </c>
      <c r="C75" s="183" t="s">
        <v>167</v>
      </c>
      <c r="D75" s="53" t="s">
        <v>57</v>
      </c>
      <c r="E75" s="171" t="s">
        <v>62</v>
      </c>
      <c r="F75" s="65">
        <v>3</v>
      </c>
      <c r="G75" s="63"/>
      <c r="H75" s="63">
        <v>2</v>
      </c>
      <c r="I75" s="63">
        <v>3.1</v>
      </c>
      <c r="J75" s="63">
        <v>4.5999999999999996</v>
      </c>
      <c r="K75" s="63">
        <v>4.5999999999999996</v>
      </c>
      <c r="L75" s="63">
        <v>4.5999999999999996</v>
      </c>
    </row>
    <row r="76" spans="2:12" s="49" customFormat="1" ht="25.5" x14ac:dyDescent="0.25">
      <c r="B76" s="170"/>
      <c r="C76" s="183"/>
      <c r="D76" s="53" t="s">
        <v>59</v>
      </c>
      <c r="E76" s="171"/>
      <c r="F76" s="65">
        <v>3</v>
      </c>
      <c r="G76" s="63">
        <v>2</v>
      </c>
      <c r="H76" s="62">
        <v>3.1</v>
      </c>
      <c r="I76" s="63">
        <v>4.5999999999999996</v>
      </c>
      <c r="J76" s="63"/>
      <c r="K76" s="141"/>
      <c r="L76" s="10"/>
    </row>
    <row r="77" spans="2:12" s="49" customFormat="1" ht="18" customHeight="1" x14ac:dyDescent="0.25">
      <c r="B77" s="65">
        <v>23</v>
      </c>
      <c r="C77" s="189" t="s">
        <v>110</v>
      </c>
      <c r="D77" s="190"/>
      <c r="E77" s="190"/>
      <c r="F77" s="190"/>
      <c r="G77" s="190"/>
      <c r="H77" s="190"/>
      <c r="I77" s="190"/>
      <c r="J77" s="190"/>
      <c r="K77" s="191"/>
      <c r="L77" s="10"/>
    </row>
    <row r="78" spans="2:12" s="49" customFormat="1" ht="25.5" x14ac:dyDescent="0.25">
      <c r="B78" s="184" t="s">
        <v>261</v>
      </c>
      <c r="C78" s="173" t="s">
        <v>102</v>
      </c>
      <c r="D78" s="53" t="s">
        <v>57</v>
      </c>
      <c r="E78" s="172" t="s">
        <v>122</v>
      </c>
      <c r="F78" s="65">
        <v>3</v>
      </c>
      <c r="G78" s="63"/>
      <c r="H78" s="63">
        <v>30.71</v>
      </c>
      <c r="I78" s="63">
        <v>31.1</v>
      </c>
      <c r="J78" s="63">
        <v>31.1</v>
      </c>
      <c r="K78" s="141">
        <v>31.1</v>
      </c>
      <c r="L78" s="10"/>
    </row>
    <row r="79" spans="2:12" s="49" customFormat="1" ht="25.5" x14ac:dyDescent="0.25">
      <c r="B79" s="184"/>
      <c r="C79" s="174"/>
      <c r="D79" s="53" t="s">
        <v>59</v>
      </c>
      <c r="E79" s="172"/>
      <c r="F79" s="65">
        <v>3</v>
      </c>
      <c r="G79" s="63">
        <v>30.71</v>
      </c>
      <c r="H79" s="62">
        <v>31.1</v>
      </c>
      <c r="I79" s="63"/>
      <c r="J79" s="63"/>
      <c r="K79" s="141"/>
      <c r="L79" s="10"/>
    </row>
    <row r="80" spans="2:12" s="49" customFormat="1" ht="25.5" x14ac:dyDescent="0.25">
      <c r="B80" s="172" t="s">
        <v>262</v>
      </c>
      <c r="C80" s="173" t="s">
        <v>107</v>
      </c>
      <c r="D80" s="53" t="s">
        <v>57</v>
      </c>
      <c r="E80" s="172" t="s">
        <v>121</v>
      </c>
      <c r="F80" s="65">
        <v>3</v>
      </c>
      <c r="G80" s="63"/>
      <c r="H80" s="63">
        <v>0.18</v>
      </c>
      <c r="I80" s="63">
        <v>0.18</v>
      </c>
      <c r="J80" s="63">
        <v>0.18</v>
      </c>
      <c r="K80" s="141">
        <v>0.18</v>
      </c>
      <c r="L80" s="10"/>
    </row>
    <row r="81" spans="2:12" s="49" customFormat="1" ht="25.5" x14ac:dyDescent="0.25">
      <c r="B81" s="172"/>
      <c r="C81" s="174"/>
      <c r="D81" s="53" t="s">
        <v>59</v>
      </c>
      <c r="E81" s="172"/>
      <c r="F81" s="65">
        <v>3</v>
      </c>
      <c r="G81" s="63">
        <v>0.18</v>
      </c>
      <c r="H81" s="62">
        <v>0.17</v>
      </c>
      <c r="I81" s="63"/>
      <c r="J81" s="63"/>
      <c r="K81" s="141"/>
      <c r="L81" s="10"/>
    </row>
    <row r="82" spans="2:12" s="49" customFormat="1" ht="25.5" x14ac:dyDescent="0.25">
      <c r="B82" s="172" t="s">
        <v>263</v>
      </c>
      <c r="C82" s="173" t="s">
        <v>100</v>
      </c>
      <c r="D82" s="53" t="s">
        <v>57</v>
      </c>
      <c r="E82" s="171" t="s">
        <v>120</v>
      </c>
      <c r="F82" s="65">
        <v>3</v>
      </c>
      <c r="G82" s="63"/>
      <c r="H82" s="63">
        <v>40.15</v>
      </c>
      <c r="I82" s="63">
        <v>40.28</v>
      </c>
      <c r="J82" s="63">
        <v>40.28</v>
      </c>
      <c r="K82" s="141">
        <v>40.28</v>
      </c>
      <c r="L82" s="10"/>
    </row>
    <row r="83" spans="2:12" s="49" customFormat="1" ht="25.5" x14ac:dyDescent="0.25">
      <c r="B83" s="172"/>
      <c r="C83" s="174"/>
      <c r="D83" s="53" t="s">
        <v>59</v>
      </c>
      <c r="E83" s="171"/>
      <c r="F83" s="65">
        <v>3</v>
      </c>
      <c r="G83" s="63">
        <v>40.15</v>
      </c>
      <c r="H83" s="62">
        <v>40.28</v>
      </c>
      <c r="I83" s="63"/>
      <c r="J83" s="63"/>
      <c r="K83" s="141"/>
      <c r="L83" s="10"/>
    </row>
    <row r="84" spans="2:12" s="49" customFormat="1" ht="25.5" x14ac:dyDescent="0.25">
      <c r="B84" s="172" t="s">
        <v>264</v>
      </c>
      <c r="C84" s="173" t="s">
        <v>99</v>
      </c>
      <c r="D84" s="53" t="s">
        <v>57</v>
      </c>
      <c r="E84" s="171" t="s">
        <v>120</v>
      </c>
      <c r="F84" s="65">
        <v>3</v>
      </c>
      <c r="G84" s="63"/>
      <c r="H84" s="63">
        <v>26.96</v>
      </c>
      <c r="I84" s="63">
        <v>27.35</v>
      </c>
      <c r="J84" s="63">
        <v>27.35</v>
      </c>
      <c r="K84" s="141">
        <v>27.35</v>
      </c>
      <c r="L84" s="10"/>
    </row>
    <row r="85" spans="2:12" s="49" customFormat="1" ht="25.5" x14ac:dyDescent="0.25">
      <c r="B85" s="172"/>
      <c r="C85" s="174"/>
      <c r="D85" s="53" t="s">
        <v>59</v>
      </c>
      <c r="E85" s="171"/>
      <c r="F85" s="65">
        <v>3</v>
      </c>
      <c r="G85" s="63">
        <v>26.96</v>
      </c>
      <c r="H85" s="62">
        <v>27.35</v>
      </c>
      <c r="I85" s="63"/>
      <c r="J85" s="63"/>
      <c r="K85" s="136"/>
      <c r="L85" s="10"/>
    </row>
    <row r="86" spans="2:12" s="49" customFormat="1" ht="30.75" customHeight="1" x14ac:dyDescent="0.25">
      <c r="B86" s="181">
        <v>24</v>
      </c>
      <c r="C86" s="173" t="s">
        <v>118</v>
      </c>
      <c r="D86" s="53" t="s">
        <v>57</v>
      </c>
      <c r="E86" s="177" t="s">
        <v>130</v>
      </c>
      <c r="F86" s="73">
        <v>3</v>
      </c>
      <c r="G86" s="63"/>
      <c r="H86" s="63">
        <v>742.28</v>
      </c>
      <c r="I86" s="63">
        <v>1467.65</v>
      </c>
      <c r="J86" s="63">
        <v>1467.65</v>
      </c>
      <c r="K86" s="63">
        <v>1467.65</v>
      </c>
      <c r="L86" s="10"/>
    </row>
    <row r="87" spans="2:12" s="49" customFormat="1" ht="28.5" customHeight="1" x14ac:dyDescent="0.25">
      <c r="B87" s="181"/>
      <c r="C87" s="174"/>
      <c r="D87" s="53" t="s">
        <v>59</v>
      </c>
      <c r="E87" s="178"/>
      <c r="F87" s="73">
        <v>3</v>
      </c>
      <c r="G87" s="86">
        <v>742.28</v>
      </c>
      <c r="H87" s="63">
        <v>1467.65</v>
      </c>
      <c r="I87" s="63"/>
      <c r="J87" s="63"/>
      <c r="K87" s="141"/>
      <c r="L87" s="10"/>
    </row>
    <row r="88" spans="2:12" s="49" customFormat="1" ht="34.5" customHeight="1" x14ac:dyDescent="0.25">
      <c r="B88" s="181">
        <v>25</v>
      </c>
      <c r="C88" s="173" t="s">
        <v>114</v>
      </c>
      <c r="D88" s="53" t="s">
        <v>57</v>
      </c>
      <c r="E88" s="177" t="s">
        <v>119</v>
      </c>
      <c r="F88" s="73">
        <v>3</v>
      </c>
      <c r="G88" s="63"/>
      <c r="H88" s="63">
        <v>133.44</v>
      </c>
      <c r="I88" s="63">
        <v>281.57</v>
      </c>
      <c r="J88" s="63">
        <v>281.57</v>
      </c>
      <c r="K88" s="63">
        <v>281.57</v>
      </c>
      <c r="L88" s="10"/>
    </row>
    <row r="89" spans="2:12" s="49" customFormat="1" ht="40.5" customHeight="1" x14ac:dyDescent="0.25">
      <c r="B89" s="181"/>
      <c r="C89" s="174"/>
      <c r="D89" s="53" t="s">
        <v>59</v>
      </c>
      <c r="E89" s="178"/>
      <c r="F89" s="73">
        <v>3</v>
      </c>
      <c r="G89" s="86">
        <v>133.44</v>
      </c>
      <c r="H89" s="63">
        <v>281.57</v>
      </c>
      <c r="I89" s="63"/>
      <c r="J89" s="63"/>
      <c r="K89" s="136"/>
      <c r="L89" s="10"/>
    </row>
    <row r="90" spans="2:12" s="49" customFormat="1" ht="36.75" customHeight="1" x14ac:dyDescent="0.25">
      <c r="B90" s="172">
        <v>26</v>
      </c>
      <c r="C90" s="173" t="s">
        <v>216</v>
      </c>
      <c r="D90" s="53" t="s">
        <v>57</v>
      </c>
      <c r="E90" s="172" t="s">
        <v>119</v>
      </c>
      <c r="F90" s="73">
        <v>3</v>
      </c>
      <c r="G90" s="63"/>
      <c r="H90" s="63">
        <v>114.28</v>
      </c>
      <c r="I90" s="63">
        <v>162.97999999999999</v>
      </c>
      <c r="J90" s="62">
        <v>162.97999999999999</v>
      </c>
      <c r="K90" s="136">
        <v>162.97999999999999</v>
      </c>
      <c r="L90" s="10"/>
    </row>
    <row r="91" spans="2:12" s="49" customFormat="1" ht="37.5" customHeight="1" x14ac:dyDescent="0.25">
      <c r="B91" s="172"/>
      <c r="C91" s="174"/>
      <c r="D91" s="53" t="s">
        <v>59</v>
      </c>
      <c r="E91" s="172"/>
      <c r="F91" s="73">
        <v>3</v>
      </c>
      <c r="G91" s="63">
        <v>114.28</v>
      </c>
      <c r="H91" s="63">
        <v>162.97999999999999</v>
      </c>
      <c r="I91" s="63"/>
      <c r="J91" s="63"/>
      <c r="K91" s="136"/>
      <c r="L91" s="10"/>
    </row>
    <row r="92" spans="2:12" s="49" customFormat="1" ht="39.75" customHeight="1" x14ac:dyDescent="0.25">
      <c r="B92" s="172">
        <v>27</v>
      </c>
      <c r="C92" s="173" t="s">
        <v>123</v>
      </c>
      <c r="D92" s="53" t="s">
        <v>57</v>
      </c>
      <c r="E92" s="172" t="s">
        <v>62</v>
      </c>
      <c r="F92" s="73">
        <v>3</v>
      </c>
      <c r="G92" s="63" t="s">
        <v>133</v>
      </c>
      <c r="H92" s="63" t="s">
        <v>133</v>
      </c>
      <c r="I92" s="63" t="s">
        <v>133</v>
      </c>
      <c r="J92" s="62" t="s">
        <v>133</v>
      </c>
      <c r="K92" s="141" t="s">
        <v>133</v>
      </c>
      <c r="L92" s="10"/>
    </row>
    <row r="93" spans="2:12" s="49" customFormat="1" ht="36" customHeight="1" x14ac:dyDescent="0.25">
      <c r="B93" s="172"/>
      <c r="C93" s="174"/>
      <c r="D93" s="53" t="s">
        <v>59</v>
      </c>
      <c r="E93" s="172"/>
      <c r="F93" s="73">
        <v>3</v>
      </c>
      <c r="G93" s="63" t="s">
        <v>133</v>
      </c>
      <c r="H93" s="63" t="s">
        <v>133</v>
      </c>
      <c r="I93" s="63" t="s">
        <v>133</v>
      </c>
      <c r="J93" s="63" t="s">
        <v>133</v>
      </c>
      <c r="K93" s="141" t="s">
        <v>133</v>
      </c>
      <c r="L93" s="10"/>
    </row>
    <row r="94" spans="2:12" s="49" customFormat="1" ht="33" customHeight="1" x14ac:dyDescent="0.25">
      <c r="B94" s="172">
        <v>28</v>
      </c>
      <c r="C94" s="173" t="s">
        <v>116</v>
      </c>
      <c r="D94" s="53" t="s">
        <v>57</v>
      </c>
      <c r="E94" s="177" t="s">
        <v>62</v>
      </c>
      <c r="F94" s="73">
        <v>3</v>
      </c>
      <c r="G94" s="63"/>
      <c r="H94" s="63">
        <v>19.05</v>
      </c>
      <c r="I94" s="63">
        <v>16.47</v>
      </c>
      <c r="J94" s="63">
        <v>16.47</v>
      </c>
      <c r="K94" s="136">
        <v>16.47</v>
      </c>
      <c r="L94" s="10"/>
    </row>
    <row r="95" spans="2:12" s="49" customFormat="1" ht="28.5" customHeight="1" x14ac:dyDescent="0.25">
      <c r="B95" s="172"/>
      <c r="C95" s="174"/>
      <c r="D95" s="53" t="s">
        <v>59</v>
      </c>
      <c r="E95" s="178"/>
      <c r="F95" s="73">
        <v>3</v>
      </c>
      <c r="G95" s="63">
        <v>19.05</v>
      </c>
      <c r="H95" s="63">
        <v>16.47</v>
      </c>
      <c r="I95" s="63"/>
      <c r="J95" s="63"/>
      <c r="K95" s="136"/>
      <c r="L95" s="10"/>
    </row>
    <row r="96" spans="2:12" s="49" customFormat="1" ht="27" customHeight="1" x14ac:dyDescent="0.25">
      <c r="B96" s="172">
        <v>29</v>
      </c>
      <c r="C96" s="179" t="s">
        <v>117</v>
      </c>
      <c r="D96" s="53" t="s">
        <v>57</v>
      </c>
      <c r="E96" s="177" t="s">
        <v>62</v>
      </c>
      <c r="F96" s="73">
        <v>3</v>
      </c>
      <c r="G96" s="63"/>
      <c r="H96" s="87">
        <v>98.2</v>
      </c>
      <c r="I96" s="87">
        <v>98.2</v>
      </c>
      <c r="J96" s="88">
        <v>98.2</v>
      </c>
      <c r="K96" s="141">
        <v>98.2</v>
      </c>
      <c r="L96" s="10"/>
    </row>
    <row r="97" spans="1:12" s="49" customFormat="1" ht="31.5" customHeight="1" x14ac:dyDescent="0.25">
      <c r="B97" s="172"/>
      <c r="C97" s="180"/>
      <c r="D97" s="53" t="s">
        <v>59</v>
      </c>
      <c r="E97" s="178"/>
      <c r="F97" s="73">
        <v>3</v>
      </c>
      <c r="G97" s="87">
        <v>98.2</v>
      </c>
      <c r="H97" s="63">
        <v>98.2</v>
      </c>
      <c r="I97" s="63"/>
      <c r="J97" s="63"/>
      <c r="K97" s="136"/>
      <c r="L97" s="10"/>
    </row>
    <row r="99" spans="1:12" ht="15" customHeight="1" x14ac:dyDescent="0.25">
      <c r="A99" s="152"/>
      <c r="B99" s="196"/>
      <c r="C99" s="196"/>
      <c r="D99" s="196"/>
      <c r="E99" s="152"/>
      <c r="F99" s="195"/>
      <c r="G99" s="195"/>
      <c r="H99" s="195"/>
      <c r="I99" s="195"/>
    </row>
    <row r="100" spans="1:12" x14ac:dyDescent="0.25">
      <c r="A100" s="152"/>
      <c r="B100" s="152"/>
      <c r="C100" s="152"/>
      <c r="D100" s="152"/>
      <c r="E100" s="152"/>
      <c r="F100" s="152"/>
      <c r="G100" s="152"/>
    </row>
    <row r="101" spans="1:12" x14ac:dyDescent="0.25">
      <c r="A101" s="152"/>
      <c r="B101" s="194"/>
      <c r="C101" s="194"/>
      <c r="D101" s="152"/>
      <c r="E101" s="152"/>
      <c r="F101" s="152"/>
      <c r="G101" s="152"/>
    </row>
  </sheetData>
  <mergeCells count="142">
    <mergeCell ref="B101:C101"/>
    <mergeCell ref="F99:I99"/>
    <mergeCell ref="B99:D99"/>
    <mergeCell ref="B44:B45"/>
    <mergeCell ref="C44:C45"/>
    <mergeCell ref="B90:B91"/>
    <mergeCell ref="C77:K77"/>
    <mergeCell ref="B66:B67"/>
    <mergeCell ref="C66:C67"/>
    <mergeCell ref="E68:E69"/>
    <mergeCell ref="E62:E63"/>
    <mergeCell ref="C78:C79"/>
    <mergeCell ref="E78:E79"/>
    <mergeCell ref="C64:C65"/>
    <mergeCell ref="E64:E65"/>
    <mergeCell ref="B71:B72"/>
    <mergeCell ref="C71:C72"/>
    <mergeCell ref="E71:E72"/>
    <mergeCell ref="B73:B74"/>
    <mergeCell ref="C73:C74"/>
    <mergeCell ref="E86:E87"/>
    <mergeCell ref="B64:B65"/>
    <mergeCell ref="E44:E45"/>
    <mergeCell ref="B60:B61"/>
    <mergeCell ref="C41:K41"/>
    <mergeCell ref="C50:K50"/>
    <mergeCell ref="C59:K59"/>
    <mergeCell ref="C70:K70"/>
    <mergeCell ref="C88:C89"/>
    <mergeCell ref="E88:E89"/>
    <mergeCell ref="E53:E54"/>
    <mergeCell ref="E17:E18"/>
    <mergeCell ref="E42:E43"/>
    <mergeCell ref="E37:E38"/>
    <mergeCell ref="E33:E34"/>
    <mergeCell ref="C33:C34"/>
    <mergeCell ref="F1:K1"/>
    <mergeCell ref="D3:F3"/>
    <mergeCell ref="B4:K4"/>
    <mergeCell ref="C6:D7"/>
    <mergeCell ref="B6:B7"/>
    <mergeCell ref="E6:E7"/>
    <mergeCell ref="C8:D8"/>
    <mergeCell ref="E9:E10"/>
    <mergeCell ref="B15:B16"/>
    <mergeCell ref="C15:C16"/>
    <mergeCell ref="E15:E16"/>
    <mergeCell ref="B9:B10"/>
    <mergeCell ref="C9:C10"/>
    <mergeCell ref="B13:B14"/>
    <mergeCell ref="C13:C14"/>
    <mergeCell ref="E13:E14"/>
    <mergeCell ref="B11:B12"/>
    <mergeCell ref="C11:C12"/>
    <mergeCell ref="E11:E12"/>
    <mergeCell ref="F6:L6"/>
    <mergeCell ref="B75:B76"/>
    <mergeCell ref="C75:C76"/>
    <mergeCell ref="E75:E76"/>
    <mergeCell ref="B78:B79"/>
    <mergeCell ref="B84:B85"/>
    <mergeCell ref="C84:C85"/>
    <mergeCell ref="E84:E85"/>
    <mergeCell ref="B80:B81"/>
    <mergeCell ref="C80:C81"/>
    <mergeCell ref="E80:E81"/>
    <mergeCell ref="B82:B83"/>
    <mergeCell ref="C82:C83"/>
    <mergeCell ref="B51:B52"/>
    <mergeCell ref="C51:C52"/>
    <mergeCell ref="E51:E52"/>
    <mergeCell ref="B53:B54"/>
    <mergeCell ref="C53:C54"/>
    <mergeCell ref="E46:E47"/>
    <mergeCell ref="C48:C49"/>
    <mergeCell ref="E66:E67"/>
    <mergeCell ref="B68:B69"/>
    <mergeCell ref="C68:C69"/>
    <mergeCell ref="B46:B47"/>
    <mergeCell ref="C46:C47"/>
    <mergeCell ref="C60:C61"/>
    <mergeCell ref="E60:E61"/>
    <mergeCell ref="B17:B18"/>
    <mergeCell ref="C17:C18"/>
    <mergeCell ref="E73:E74"/>
    <mergeCell ref="C55:C56"/>
    <mergeCell ref="E55:E56"/>
    <mergeCell ref="B62:B63"/>
    <mergeCell ref="C62:C63"/>
    <mergeCell ref="B25:B26"/>
    <mergeCell ref="C25:C26"/>
    <mergeCell ref="E25:E26"/>
    <mergeCell ref="B57:B58"/>
    <mergeCell ref="E48:E49"/>
    <mergeCell ref="C21:C22"/>
    <mergeCell ref="E21:E22"/>
    <mergeCell ref="B23:B24"/>
    <mergeCell ref="C23:C24"/>
    <mergeCell ref="B19:B20"/>
    <mergeCell ref="C19:C20"/>
    <mergeCell ref="E19:E20"/>
    <mergeCell ref="B21:B22"/>
    <mergeCell ref="B27:B28"/>
    <mergeCell ref="C27:C28"/>
    <mergeCell ref="E27:E28"/>
    <mergeCell ref="C37:C38"/>
    <mergeCell ref="B96:B97"/>
    <mergeCell ref="C96:C97"/>
    <mergeCell ref="E96:E97"/>
    <mergeCell ref="B94:B95"/>
    <mergeCell ref="C94:C95"/>
    <mergeCell ref="E94:E95"/>
    <mergeCell ref="B39:B40"/>
    <mergeCell ref="C39:C40"/>
    <mergeCell ref="E39:E40"/>
    <mergeCell ref="C90:C91"/>
    <mergeCell ref="E90:E91"/>
    <mergeCell ref="E82:E83"/>
    <mergeCell ref="B86:B87"/>
    <mergeCell ref="C86:C87"/>
    <mergeCell ref="E57:E58"/>
    <mergeCell ref="B48:B49"/>
    <mergeCell ref="C57:C58"/>
    <mergeCell ref="B42:B43"/>
    <mergeCell ref="C42:C43"/>
    <mergeCell ref="B55:B56"/>
    <mergeCell ref="B92:B93"/>
    <mergeCell ref="C92:C93"/>
    <mergeCell ref="E92:E93"/>
    <mergeCell ref="B88:B89"/>
    <mergeCell ref="B33:B34"/>
    <mergeCell ref="B37:B38"/>
    <mergeCell ref="E23:E24"/>
    <mergeCell ref="B31:B32"/>
    <mergeCell ref="C31:C32"/>
    <mergeCell ref="C29:C30"/>
    <mergeCell ref="E29:E30"/>
    <mergeCell ref="E31:E32"/>
    <mergeCell ref="B29:B30"/>
    <mergeCell ref="B35:B36"/>
    <mergeCell ref="C35:C36"/>
    <mergeCell ref="E35:E36"/>
  </mergeCells>
  <pageMargins left="0.39370078740157483" right="0" top="0" bottom="0" header="0" footer="0"/>
  <pageSetup paperSize="9" scale="80" orientation="portrait" r:id="rId1"/>
  <rowBreaks count="1" manualBreakCount="1">
    <brk id="68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"/>
  <sheetViews>
    <sheetView view="pageBreakPreview" zoomScale="110" zoomScaleNormal="100" zoomScaleSheetLayoutView="110" workbookViewId="0">
      <selection activeCell="C14" sqref="C14"/>
    </sheetView>
  </sheetViews>
  <sheetFormatPr defaultRowHeight="15" x14ac:dyDescent="0.25"/>
  <cols>
    <col min="1" max="1" width="2" style="54" customWidth="1"/>
    <col min="2" max="2" width="4.85546875" style="55" customWidth="1"/>
    <col min="3" max="3" width="40" style="54" customWidth="1"/>
    <col min="4" max="4" width="11.85546875" style="54" customWidth="1"/>
    <col min="5" max="5" width="46.85546875" style="54" customWidth="1"/>
    <col min="6" max="16384" width="9.140625" style="54"/>
  </cols>
  <sheetData>
    <row r="1" spans="2:5" x14ac:dyDescent="0.25">
      <c r="E1" s="140" t="s">
        <v>230</v>
      </c>
    </row>
    <row r="2" spans="2:5" ht="7.5" customHeight="1" x14ac:dyDescent="0.25"/>
    <row r="3" spans="2:5" ht="64.5" customHeight="1" x14ac:dyDescent="0.25">
      <c r="B3" s="197" t="s">
        <v>82</v>
      </c>
      <c r="C3" s="197"/>
      <c r="D3" s="197"/>
      <c r="E3" s="197"/>
    </row>
    <row r="4" spans="2:5" ht="15.75" thickBot="1" x14ac:dyDescent="0.3"/>
    <row r="5" spans="2:5" ht="30.75" thickBot="1" x14ac:dyDescent="0.3">
      <c r="B5" s="56" t="s">
        <v>64</v>
      </c>
      <c r="C5" s="58" t="s">
        <v>65</v>
      </c>
      <c r="D5" s="58" t="s">
        <v>66</v>
      </c>
      <c r="E5" s="58" t="s">
        <v>226</v>
      </c>
    </row>
    <row r="6" spans="2:5" ht="48" customHeight="1" thickBot="1" x14ac:dyDescent="0.3">
      <c r="B6" s="59">
        <v>1</v>
      </c>
      <c r="C6" s="60" t="s">
        <v>74</v>
      </c>
      <c r="D6" s="61" t="s">
        <v>72</v>
      </c>
      <c r="E6" s="60" t="s">
        <v>73</v>
      </c>
    </row>
    <row r="7" spans="2:5" ht="33.75" customHeight="1" thickBot="1" x14ac:dyDescent="0.3">
      <c r="B7" s="59">
        <v>2</v>
      </c>
      <c r="C7" s="60" t="s">
        <v>63</v>
      </c>
      <c r="D7" s="61" t="s">
        <v>67</v>
      </c>
      <c r="E7" s="60" t="s">
        <v>68</v>
      </c>
    </row>
    <row r="8" spans="2:5" ht="60.75" thickBot="1" x14ac:dyDescent="0.3">
      <c r="B8" s="59">
        <v>3</v>
      </c>
      <c r="C8" s="60" t="s">
        <v>69</v>
      </c>
      <c r="D8" s="61" t="s">
        <v>62</v>
      </c>
      <c r="E8" s="60" t="s">
        <v>70</v>
      </c>
    </row>
    <row r="9" spans="2:5" ht="44.25" customHeight="1" thickBot="1" x14ac:dyDescent="0.3">
      <c r="B9" s="59">
        <v>4</v>
      </c>
      <c r="C9" s="60" t="s">
        <v>88</v>
      </c>
      <c r="D9" s="61" t="s">
        <v>72</v>
      </c>
      <c r="E9" s="60" t="s">
        <v>73</v>
      </c>
    </row>
    <row r="10" spans="2:5" ht="45.75" thickBot="1" x14ac:dyDescent="0.3">
      <c r="B10" s="91">
        <v>5</v>
      </c>
      <c r="C10" s="92" t="s">
        <v>159</v>
      </c>
      <c r="D10" s="58" t="s">
        <v>160</v>
      </c>
      <c r="E10" s="60" t="s">
        <v>85</v>
      </c>
    </row>
    <row r="11" spans="2:5" ht="60.75" customHeight="1" thickBot="1" x14ac:dyDescent="0.3">
      <c r="B11" s="59">
        <v>6</v>
      </c>
      <c r="C11" s="60" t="s">
        <v>60</v>
      </c>
      <c r="D11" s="61" t="s">
        <v>72</v>
      </c>
      <c r="E11" s="60" t="s">
        <v>75</v>
      </c>
    </row>
    <row r="12" spans="2:5" ht="47.25" customHeight="1" thickBot="1" x14ac:dyDescent="0.3">
      <c r="B12" s="59">
        <v>7</v>
      </c>
      <c r="C12" s="60" t="s">
        <v>76</v>
      </c>
      <c r="D12" s="61" t="s">
        <v>58</v>
      </c>
      <c r="E12" s="60" t="s">
        <v>77</v>
      </c>
    </row>
    <row r="13" spans="2:5" ht="46.5" customHeight="1" thickBot="1" x14ac:dyDescent="0.3">
      <c r="B13" s="59">
        <v>8</v>
      </c>
      <c r="C13" s="60" t="s">
        <v>86</v>
      </c>
      <c r="D13" s="61" t="s">
        <v>84</v>
      </c>
      <c r="E13" s="60" t="s">
        <v>85</v>
      </c>
    </row>
    <row r="14" spans="2:5" ht="47.25" customHeight="1" thickBot="1" x14ac:dyDescent="0.3">
      <c r="B14" s="59">
        <v>9</v>
      </c>
      <c r="C14" s="60" t="s">
        <v>96</v>
      </c>
      <c r="D14" s="61" t="s">
        <v>58</v>
      </c>
      <c r="E14" s="60" t="s">
        <v>97</v>
      </c>
    </row>
    <row r="15" spans="2:5" ht="49.5" customHeight="1" thickBot="1" x14ac:dyDescent="0.3">
      <c r="B15" s="59">
        <v>10</v>
      </c>
      <c r="C15" s="60" t="s">
        <v>112</v>
      </c>
      <c r="D15" s="61" t="s">
        <v>72</v>
      </c>
      <c r="E15" s="60" t="s">
        <v>113</v>
      </c>
    </row>
    <row r="16" spans="2:5" ht="47.25" customHeight="1" thickBot="1" x14ac:dyDescent="0.3">
      <c r="B16" s="59">
        <v>11</v>
      </c>
      <c r="C16" s="60" t="s">
        <v>78</v>
      </c>
      <c r="D16" s="61" t="s">
        <v>58</v>
      </c>
      <c r="E16" s="60" t="s">
        <v>79</v>
      </c>
    </row>
    <row r="17" spans="2:5" ht="63" customHeight="1" thickBot="1" x14ac:dyDescent="0.3">
      <c r="B17" s="59">
        <v>12</v>
      </c>
      <c r="C17" s="60" t="s">
        <v>80</v>
      </c>
      <c r="D17" s="61" t="s">
        <v>58</v>
      </c>
      <c r="E17" s="60" t="s">
        <v>81</v>
      </c>
    </row>
    <row r="18" spans="2:5" ht="63" customHeight="1" thickBot="1" x14ac:dyDescent="0.3">
      <c r="B18" s="59">
        <v>13</v>
      </c>
      <c r="C18" s="60" t="s">
        <v>229</v>
      </c>
      <c r="D18" s="61" t="s">
        <v>72</v>
      </c>
      <c r="E18" s="60" t="s">
        <v>231</v>
      </c>
    </row>
    <row r="19" spans="2:5" ht="61.5" customHeight="1" thickBot="1" x14ac:dyDescent="0.3">
      <c r="B19" s="59">
        <v>14</v>
      </c>
      <c r="C19" s="60" t="s">
        <v>253</v>
      </c>
      <c r="D19" s="61" t="s">
        <v>72</v>
      </c>
      <c r="E19" s="60" t="s">
        <v>254</v>
      </c>
    </row>
    <row r="20" spans="2:5" ht="61.5" customHeight="1" thickBot="1" x14ac:dyDescent="0.3">
      <c r="B20" s="59">
        <v>15</v>
      </c>
      <c r="C20" s="60" t="s">
        <v>240</v>
      </c>
      <c r="D20" s="61" t="s">
        <v>67</v>
      </c>
      <c r="E20" s="60" t="s">
        <v>241</v>
      </c>
    </row>
    <row r="21" spans="2:5" ht="60.75" customHeight="1" thickBot="1" x14ac:dyDescent="0.3">
      <c r="B21" s="91">
        <v>16</v>
      </c>
      <c r="C21" s="92" t="s">
        <v>158</v>
      </c>
      <c r="D21" s="58" t="s">
        <v>62</v>
      </c>
      <c r="E21" s="57" t="s">
        <v>232</v>
      </c>
    </row>
    <row r="22" spans="2:5" ht="63.75" customHeight="1" thickBot="1" x14ac:dyDescent="0.3">
      <c r="B22" s="59">
        <v>17</v>
      </c>
      <c r="C22" s="60" t="s">
        <v>104</v>
      </c>
      <c r="D22" s="61" t="s">
        <v>62</v>
      </c>
      <c r="E22" s="60" t="s">
        <v>233</v>
      </c>
    </row>
    <row r="23" spans="2:5" ht="62.25" customHeight="1" thickBot="1" x14ac:dyDescent="0.3">
      <c r="B23" s="59">
        <v>18</v>
      </c>
      <c r="C23" s="60" t="s">
        <v>98</v>
      </c>
      <c r="D23" s="61" t="s">
        <v>62</v>
      </c>
      <c r="E23" s="60" t="s">
        <v>233</v>
      </c>
    </row>
    <row r="24" spans="2:5" ht="48.75" customHeight="1" thickBot="1" x14ac:dyDescent="0.3">
      <c r="B24" s="59">
        <v>19</v>
      </c>
      <c r="C24" s="60" t="s">
        <v>127</v>
      </c>
      <c r="D24" s="61" t="s">
        <v>62</v>
      </c>
      <c r="E24" s="60" t="s">
        <v>126</v>
      </c>
    </row>
    <row r="25" spans="2:5" ht="79.5" customHeight="1" thickBot="1" x14ac:dyDescent="0.3">
      <c r="B25" s="59">
        <v>20</v>
      </c>
      <c r="C25" s="60" t="s">
        <v>124</v>
      </c>
      <c r="D25" s="61" t="s">
        <v>62</v>
      </c>
      <c r="E25" s="60" t="s">
        <v>234</v>
      </c>
    </row>
    <row r="26" spans="2:5" ht="48.75" customHeight="1" thickBot="1" x14ac:dyDescent="0.3">
      <c r="B26" s="59">
        <v>21</v>
      </c>
      <c r="C26" s="60" t="s">
        <v>108</v>
      </c>
      <c r="D26" s="61" t="s">
        <v>128</v>
      </c>
      <c r="E26" s="60" t="s">
        <v>126</v>
      </c>
    </row>
    <row r="27" spans="2:5" ht="34.5" customHeight="1" thickBot="1" x14ac:dyDescent="0.3">
      <c r="B27" s="59">
        <v>22</v>
      </c>
      <c r="C27" s="60" t="s">
        <v>109</v>
      </c>
      <c r="D27" s="61" t="s">
        <v>62</v>
      </c>
      <c r="E27" s="60" t="s">
        <v>125</v>
      </c>
    </row>
    <row r="28" spans="2:5" ht="49.5" customHeight="1" thickBot="1" x14ac:dyDescent="0.3">
      <c r="B28" s="59">
        <v>23</v>
      </c>
      <c r="C28" s="60" t="s">
        <v>110</v>
      </c>
      <c r="D28" s="61" t="s">
        <v>129</v>
      </c>
      <c r="E28" s="60" t="s">
        <v>126</v>
      </c>
    </row>
    <row r="29" spans="2:5" ht="62.25" customHeight="1" thickBot="1" x14ac:dyDescent="0.3">
      <c r="B29" s="59">
        <v>24</v>
      </c>
      <c r="C29" s="60" t="s">
        <v>118</v>
      </c>
      <c r="D29" s="61" t="s">
        <v>130</v>
      </c>
      <c r="E29" s="60" t="s">
        <v>235</v>
      </c>
    </row>
    <row r="30" spans="2:5" ht="60" customHeight="1" thickBot="1" x14ac:dyDescent="0.3">
      <c r="B30" s="59">
        <v>25</v>
      </c>
      <c r="C30" s="60" t="s">
        <v>115</v>
      </c>
      <c r="D30" s="61" t="s">
        <v>119</v>
      </c>
      <c r="E30" s="60" t="s">
        <v>235</v>
      </c>
    </row>
    <row r="31" spans="2:5" ht="60.75" thickBot="1" x14ac:dyDescent="0.3">
      <c r="B31" s="59">
        <v>26</v>
      </c>
      <c r="C31" s="60" t="s">
        <v>114</v>
      </c>
      <c r="D31" s="61" t="s">
        <v>119</v>
      </c>
      <c r="E31" s="60" t="s">
        <v>236</v>
      </c>
    </row>
    <row r="32" spans="2:5" ht="65.25" customHeight="1" thickBot="1" x14ac:dyDescent="0.3">
      <c r="B32" s="59">
        <v>27</v>
      </c>
      <c r="C32" s="60" t="s">
        <v>123</v>
      </c>
      <c r="D32" s="61" t="s">
        <v>62</v>
      </c>
      <c r="E32" s="60" t="s">
        <v>237</v>
      </c>
    </row>
    <row r="33" spans="2:5" ht="62.25" customHeight="1" thickBot="1" x14ac:dyDescent="0.3">
      <c r="B33" s="59">
        <v>28</v>
      </c>
      <c r="C33" s="60" t="s">
        <v>116</v>
      </c>
      <c r="D33" s="61" t="s">
        <v>62</v>
      </c>
      <c r="E33" s="60" t="s">
        <v>238</v>
      </c>
    </row>
    <row r="34" spans="2:5" ht="45.75" customHeight="1" thickBot="1" x14ac:dyDescent="0.3">
      <c r="B34" s="59">
        <v>29</v>
      </c>
      <c r="C34" s="60" t="s">
        <v>117</v>
      </c>
      <c r="D34" s="61" t="s">
        <v>62</v>
      </c>
      <c r="E34" s="60" t="s">
        <v>125</v>
      </c>
    </row>
  </sheetData>
  <mergeCells count="1">
    <mergeCell ref="B3:E3"/>
  </mergeCells>
  <pageMargins left="0" right="0" top="0" bottom="0" header="0" footer="0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2"/>
  <sheetViews>
    <sheetView view="pageBreakPreview" zoomScale="110" zoomScaleNormal="100" zoomScaleSheetLayoutView="110" workbookViewId="0">
      <selection activeCell="J61" sqref="J61"/>
    </sheetView>
  </sheetViews>
  <sheetFormatPr defaultRowHeight="15" x14ac:dyDescent="0.25"/>
  <cols>
    <col min="1" max="1" width="4.140625" customWidth="1"/>
    <col min="2" max="2" width="6.5703125" customWidth="1"/>
    <col min="3" max="3" width="60.140625" customWidth="1"/>
    <col min="4" max="4" width="19.7109375" customWidth="1"/>
    <col min="5" max="5" width="10.5703125" customWidth="1"/>
    <col min="6" max="6" width="10.28515625" style="49" customWidth="1"/>
    <col min="7" max="8" width="9.28515625" hidden="1" customWidth="1"/>
    <col min="10" max="12" width="9.140625" style="49"/>
    <col min="13" max="13" width="21" customWidth="1"/>
  </cols>
  <sheetData>
    <row r="1" spans="2:13" ht="9" customHeight="1" x14ac:dyDescent="0.25"/>
    <row r="2" spans="2:13" ht="16.5" x14ac:dyDescent="0.25">
      <c r="C2" s="5"/>
      <c r="D2" s="5"/>
      <c r="E2" s="238" t="s">
        <v>47</v>
      </c>
      <c r="F2" s="238"/>
      <c r="G2" s="238"/>
      <c r="H2" s="238"/>
      <c r="I2" s="238"/>
      <c r="J2" s="238"/>
      <c r="K2" s="238"/>
      <c r="L2" s="238"/>
      <c r="M2" s="238"/>
    </row>
    <row r="3" spans="2:13" ht="4.5" customHeight="1" x14ac:dyDescent="0.25">
      <c r="C3" s="1"/>
      <c r="D3" s="1"/>
    </row>
    <row r="4" spans="2:13" ht="42.75" customHeight="1" x14ac:dyDescent="0.25">
      <c r="B4" s="242" t="s">
        <v>90</v>
      </c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</row>
    <row r="5" spans="2:13" ht="8.25" customHeight="1" thickBot="1" x14ac:dyDescent="0.3">
      <c r="C5" s="1"/>
      <c r="D5" s="1"/>
    </row>
    <row r="6" spans="2:13" ht="29.25" customHeight="1" thickBot="1" x14ac:dyDescent="0.3">
      <c r="B6" s="198" t="s">
        <v>6</v>
      </c>
      <c r="C6" s="198" t="s">
        <v>152</v>
      </c>
      <c r="D6" s="198" t="s">
        <v>157</v>
      </c>
      <c r="E6" s="198" t="s">
        <v>33</v>
      </c>
      <c r="F6" s="218" t="s">
        <v>207</v>
      </c>
      <c r="G6" s="219"/>
      <c r="H6" s="219"/>
      <c r="I6" s="219"/>
      <c r="J6" s="219"/>
      <c r="K6" s="219"/>
      <c r="L6" s="220"/>
      <c r="M6" s="198" t="s">
        <v>32</v>
      </c>
    </row>
    <row r="7" spans="2:13" ht="28.5" customHeight="1" thickBot="1" x14ac:dyDescent="0.3">
      <c r="B7" s="199"/>
      <c r="C7" s="199"/>
      <c r="D7" s="199"/>
      <c r="E7" s="199"/>
      <c r="F7" s="2" t="s">
        <v>265</v>
      </c>
      <c r="G7" s="2">
        <v>2022</v>
      </c>
      <c r="H7" s="2">
        <v>2023</v>
      </c>
      <c r="I7" s="2">
        <v>2024</v>
      </c>
      <c r="J7" s="2">
        <v>2025</v>
      </c>
      <c r="K7" s="158">
        <v>2026</v>
      </c>
      <c r="L7" s="158">
        <v>2027</v>
      </c>
      <c r="M7" s="199"/>
    </row>
    <row r="8" spans="2:13" ht="15.75" thickBot="1" x14ac:dyDescent="0.3">
      <c r="B8" s="3">
        <v>1</v>
      </c>
      <c r="C8" s="3">
        <v>2</v>
      </c>
      <c r="D8" s="36"/>
      <c r="E8" s="4">
        <v>5</v>
      </c>
      <c r="F8" s="153"/>
      <c r="G8" s="4">
        <v>6</v>
      </c>
      <c r="H8" s="4">
        <v>7</v>
      </c>
      <c r="I8" s="4">
        <v>8</v>
      </c>
      <c r="J8" s="159"/>
      <c r="K8" s="159">
        <v>9</v>
      </c>
      <c r="L8" s="159"/>
      <c r="M8" s="4">
        <v>10</v>
      </c>
    </row>
    <row r="9" spans="2:13" ht="15.75" customHeight="1" thickBot="1" x14ac:dyDescent="0.3">
      <c r="B9" s="228"/>
      <c r="C9" s="200" t="s">
        <v>2</v>
      </c>
      <c r="D9" s="44" t="s">
        <v>43</v>
      </c>
      <c r="E9" s="67">
        <f>F9+I9+J9+K9+L9</f>
        <v>111086.59999999999</v>
      </c>
      <c r="F9" s="67">
        <f>G9+H9</f>
        <v>54933.4</v>
      </c>
      <c r="G9" s="67">
        <f>SUM(G10:G13)</f>
        <v>41609.5</v>
      </c>
      <c r="H9" s="67">
        <f t="shared" ref="H9:L9" si="0">SUM(H10:H13)</f>
        <v>13323.900000000001</v>
      </c>
      <c r="I9" s="67">
        <f t="shared" si="0"/>
        <v>31121.5</v>
      </c>
      <c r="J9" s="67">
        <f t="shared" si="0"/>
        <v>19389.699999999997</v>
      </c>
      <c r="K9" s="67">
        <f t="shared" si="0"/>
        <v>2765.8</v>
      </c>
      <c r="L9" s="67">
        <f t="shared" si="0"/>
        <v>2876.2</v>
      </c>
      <c r="M9" s="243" t="s">
        <v>3</v>
      </c>
    </row>
    <row r="10" spans="2:13" ht="15.75" customHeight="1" thickBot="1" x14ac:dyDescent="0.3">
      <c r="B10" s="229"/>
      <c r="C10" s="201"/>
      <c r="D10" s="37" t="s">
        <v>44</v>
      </c>
      <c r="E10" s="67">
        <f t="shared" ref="E10:E13" si="1">F10+I10+J10+K10+L10</f>
        <v>65002.6</v>
      </c>
      <c r="F10" s="67">
        <f t="shared" ref="F10:F13" si="2">G10+H10</f>
        <v>17189.2</v>
      </c>
      <c r="G10" s="67">
        <f t="shared" ref="G10:L11" si="3">G92+G16</f>
        <v>7663.5</v>
      </c>
      <c r="H10" s="67">
        <f t="shared" si="3"/>
        <v>9525.7000000000007</v>
      </c>
      <c r="I10" s="67">
        <f t="shared" si="3"/>
        <v>25038.3</v>
      </c>
      <c r="J10" s="67">
        <f t="shared" si="3"/>
        <v>17133.099999999999</v>
      </c>
      <c r="K10" s="67">
        <f t="shared" si="3"/>
        <v>2765.8</v>
      </c>
      <c r="L10" s="67">
        <f t="shared" si="3"/>
        <v>2876.2</v>
      </c>
      <c r="M10" s="244"/>
    </row>
    <row r="11" spans="2:13" ht="15.75" thickBot="1" x14ac:dyDescent="0.3">
      <c r="B11" s="229"/>
      <c r="C11" s="201"/>
      <c r="D11" s="44" t="s">
        <v>45</v>
      </c>
      <c r="E11" s="67">
        <f t="shared" si="1"/>
        <v>3509.3</v>
      </c>
      <c r="F11" s="67">
        <f t="shared" si="2"/>
        <v>1242.9000000000001</v>
      </c>
      <c r="G11" s="67">
        <f t="shared" si="3"/>
        <v>0</v>
      </c>
      <c r="H11" s="67">
        <f t="shared" si="3"/>
        <v>1242.9000000000001</v>
      </c>
      <c r="I11" s="67">
        <f t="shared" si="3"/>
        <v>2266.4</v>
      </c>
      <c r="J11" s="67">
        <f t="shared" si="3"/>
        <v>0</v>
      </c>
      <c r="K11" s="67">
        <f t="shared" si="3"/>
        <v>0</v>
      </c>
      <c r="L11" s="67">
        <f t="shared" si="3"/>
        <v>0</v>
      </c>
      <c r="M11" s="244"/>
    </row>
    <row r="12" spans="2:13" s="49" customFormat="1" ht="16.5" customHeight="1" thickBot="1" x14ac:dyDescent="0.3">
      <c r="B12" s="229"/>
      <c r="C12" s="201"/>
      <c r="D12" s="78" t="s">
        <v>140</v>
      </c>
      <c r="E12" s="67">
        <f t="shared" si="1"/>
        <v>130.69999999999999</v>
      </c>
      <c r="F12" s="67">
        <f t="shared" si="2"/>
        <v>130.69999999999999</v>
      </c>
      <c r="G12" s="67">
        <f>G18</f>
        <v>130.69999999999999</v>
      </c>
      <c r="H12" s="67">
        <f>H18</f>
        <v>0</v>
      </c>
      <c r="I12" s="67">
        <f>I23</f>
        <v>0</v>
      </c>
      <c r="J12" s="67">
        <f>J23</f>
        <v>0</v>
      </c>
      <c r="K12" s="67">
        <f t="shared" ref="K12:L12" si="4">K94</f>
        <v>0</v>
      </c>
      <c r="L12" s="67">
        <f t="shared" si="4"/>
        <v>0</v>
      </c>
      <c r="M12" s="244"/>
    </row>
    <row r="13" spans="2:13" ht="18" customHeight="1" thickBot="1" x14ac:dyDescent="0.3">
      <c r="B13" s="230"/>
      <c r="C13" s="202"/>
      <c r="D13" s="38" t="s">
        <v>46</v>
      </c>
      <c r="E13" s="67">
        <f t="shared" si="1"/>
        <v>42444.000000000007</v>
      </c>
      <c r="F13" s="67">
        <f t="shared" si="2"/>
        <v>36370.600000000006</v>
      </c>
      <c r="G13" s="67">
        <f>G19+G94</f>
        <v>33815.300000000003</v>
      </c>
      <c r="H13" s="67">
        <f>H19+H94</f>
        <v>2555.3000000000002</v>
      </c>
      <c r="I13" s="67">
        <f>I19+I94</f>
        <v>3816.8</v>
      </c>
      <c r="J13" s="67">
        <f t="shared" ref="J13:L13" si="5">J19+J94</f>
        <v>2256.6</v>
      </c>
      <c r="K13" s="67">
        <f t="shared" si="5"/>
        <v>0</v>
      </c>
      <c r="L13" s="67">
        <f t="shared" si="5"/>
        <v>0</v>
      </c>
      <c r="M13" s="245"/>
    </row>
    <row r="14" spans="2:13" s="49" customFormat="1" ht="15.75" customHeight="1" thickBot="1" x14ac:dyDescent="0.3">
      <c r="B14" s="246" t="s">
        <v>136</v>
      </c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8"/>
    </row>
    <row r="15" spans="2:13" s="49" customFormat="1" ht="15.75" thickBot="1" x14ac:dyDescent="0.3">
      <c r="B15" s="239"/>
      <c r="C15" s="232" t="s">
        <v>137</v>
      </c>
      <c r="D15" s="39" t="s">
        <v>43</v>
      </c>
      <c r="E15" s="67">
        <f>F15+I15+J15+K15+L15</f>
        <v>57243.8</v>
      </c>
      <c r="F15" s="67">
        <f>G15+H15</f>
        <v>39052.300000000003</v>
      </c>
      <c r="G15" s="67">
        <f>SUM(G16:G19)</f>
        <v>32640.100000000002</v>
      </c>
      <c r="H15" s="67">
        <f t="shared" ref="H15:K15" si="6">SUM(H16:H19)</f>
        <v>6412.2000000000007</v>
      </c>
      <c r="I15" s="67">
        <f t="shared" si="6"/>
        <v>6511.7000000000007</v>
      </c>
      <c r="J15" s="67">
        <f t="shared" si="6"/>
        <v>11679.800000000001</v>
      </c>
      <c r="K15" s="67">
        <f t="shared" si="6"/>
        <v>0</v>
      </c>
      <c r="L15" s="67">
        <f>SUM(L16:L19)</f>
        <v>0</v>
      </c>
      <c r="M15" s="229"/>
    </row>
    <row r="16" spans="2:13" s="49" customFormat="1" ht="15.75" thickBot="1" x14ac:dyDescent="0.3">
      <c r="B16" s="240"/>
      <c r="C16" s="232"/>
      <c r="D16" s="45" t="s">
        <v>44</v>
      </c>
      <c r="E16" s="67">
        <f t="shared" ref="E16:E19" si="7">F16+I16+J16+K16+L16</f>
        <v>18686.900000000001</v>
      </c>
      <c r="F16" s="67">
        <f t="shared" ref="F16:F19" si="8">G16+H16</f>
        <v>8835.2000000000007</v>
      </c>
      <c r="G16" s="67">
        <f t="shared" ref="G16:H16" si="9">G21+G31+G43+G55+G67+G75</f>
        <v>4978.3</v>
      </c>
      <c r="H16" s="67">
        <f t="shared" si="9"/>
        <v>3856.9</v>
      </c>
      <c r="I16" s="67">
        <f>I21+I31+I43+I55+I67+I75+I83</f>
        <v>428.5</v>
      </c>
      <c r="J16" s="67">
        <f>J21+J31+J43+J55+J67+J75+J83</f>
        <v>9423.2000000000007</v>
      </c>
      <c r="K16" s="67">
        <f t="shared" ref="K16:K17" si="10">K21+K31+K43+K55+K67+K75</f>
        <v>0</v>
      </c>
      <c r="L16" s="67">
        <f>L21+L31+L43+L55+L67+L75</f>
        <v>0</v>
      </c>
      <c r="M16" s="229"/>
    </row>
    <row r="17" spans="2:13" s="49" customFormat="1" ht="15.75" thickBot="1" x14ac:dyDescent="0.3">
      <c r="B17" s="240"/>
      <c r="C17" s="232"/>
      <c r="D17" s="39" t="s">
        <v>45</v>
      </c>
      <c r="E17" s="67">
        <f t="shared" si="7"/>
        <v>2266.4</v>
      </c>
      <c r="F17" s="67">
        <f t="shared" si="8"/>
        <v>0</v>
      </c>
      <c r="G17" s="67">
        <f t="shared" ref="G17:H17" si="11">G22+G32+G44+G56+G68+G76</f>
        <v>0</v>
      </c>
      <c r="H17" s="67">
        <f t="shared" si="11"/>
        <v>0</v>
      </c>
      <c r="I17" s="67">
        <f>I22+I32+I44+I56+I68+I76+I84</f>
        <v>2266.4</v>
      </c>
      <c r="J17" s="67">
        <f>J22+J32+J44+J56+J68+J76+J84</f>
        <v>0</v>
      </c>
      <c r="K17" s="67">
        <f t="shared" si="10"/>
        <v>0</v>
      </c>
      <c r="L17" s="67">
        <f>L22+L32+L44+L56+L68+L76</f>
        <v>0</v>
      </c>
      <c r="M17" s="229"/>
    </row>
    <row r="18" spans="2:13" s="49" customFormat="1" ht="15.75" thickBot="1" x14ac:dyDescent="0.3">
      <c r="B18" s="240"/>
      <c r="C18" s="232"/>
      <c r="D18" s="79" t="s">
        <v>140</v>
      </c>
      <c r="E18" s="67">
        <f t="shared" si="7"/>
        <v>130.69999999999999</v>
      </c>
      <c r="F18" s="67">
        <f>G18+H18</f>
        <v>130.69999999999999</v>
      </c>
      <c r="G18" s="67">
        <f t="shared" ref="G18" si="12">G28</f>
        <v>130.69999999999999</v>
      </c>
      <c r="H18" s="67">
        <f>H28</f>
        <v>0</v>
      </c>
      <c r="I18" s="67">
        <f>I28</f>
        <v>0</v>
      </c>
      <c r="J18" s="67">
        <f>J28</f>
        <v>0</v>
      </c>
      <c r="K18" s="67">
        <f t="shared" ref="K18" si="13">K28</f>
        <v>0</v>
      </c>
      <c r="L18" s="67">
        <f>L28</f>
        <v>0</v>
      </c>
      <c r="M18" s="229"/>
    </row>
    <row r="19" spans="2:13" s="49" customFormat="1" ht="15.75" thickBot="1" x14ac:dyDescent="0.3">
      <c r="B19" s="241"/>
      <c r="C19" s="233"/>
      <c r="D19" s="45" t="s">
        <v>46</v>
      </c>
      <c r="E19" s="67">
        <f t="shared" si="7"/>
        <v>36159.800000000003</v>
      </c>
      <c r="F19" s="67">
        <f t="shared" si="8"/>
        <v>30086.400000000001</v>
      </c>
      <c r="G19" s="67">
        <f t="shared" ref="G19:H19" si="14">G24+G33+G45+G57+G69+G77</f>
        <v>27531.100000000002</v>
      </c>
      <c r="H19" s="67">
        <f t="shared" si="14"/>
        <v>2555.3000000000002</v>
      </c>
      <c r="I19" s="67">
        <f>I24+I33+I45+I57+I69+I77+I85</f>
        <v>3816.8</v>
      </c>
      <c r="J19" s="67">
        <f>J24+J33+J45+J57+J69+J77+J85</f>
        <v>2256.6</v>
      </c>
      <c r="K19" s="67">
        <f t="shared" ref="K19" si="15">K24+K33+K45+K57+K69+K77</f>
        <v>0</v>
      </c>
      <c r="L19" s="67">
        <f>L24+L33+L45+L57+L69+L77</f>
        <v>0</v>
      </c>
      <c r="M19" s="234"/>
    </row>
    <row r="20" spans="2:13" s="49" customFormat="1" ht="15.75" thickBot="1" x14ac:dyDescent="0.3">
      <c r="B20" s="235" t="s">
        <v>8</v>
      </c>
      <c r="C20" s="216" t="s">
        <v>138</v>
      </c>
      <c r="D20" s="40" t="s">
        <v>43</v>
      </c>
      <c r="E20" s="68">
        <f>F20+I20+J20+K20+L20</f>
        <v>212.1</v>
      </c>
      <c r="F20" s="68">
        <f>G20+H20</f>
        <v>212.1</v>
      </c>
      <c r="G20" s="68">
        <f t="shared" ref="G20:H24" si="16">G25</f>
        <v>212.1</v>
      </c>
      <c r="H20" s="68">
        <f t="shared" si="16"/>
        <v>0</v>
      </c>
      <c r="I20" s="68">
        <f t="shared" ref="I20:L22" si="17">I25</f>
        <v>0</v>
      </c>
      <c r="J20" s="68">
        <f t="shared" si="17"/>
        <v>0</v>
      </c>
      <c r="K20" s="68">
        <f t="shared" si="17"/>
        <v>0</v>
      </c>
      <c r="L20" s="121">
        <f t="shared" si="17"/>
        <v>0</v>
      </c>
      <c r="M20" s="204" t="s">
        <v>0</v>
      </c>
    </row>
    <row r="21" spans="2:13" s="49" customFormat="1" ht="15.75" thickBot="1" x14ac:dyDescent="0.3">
      <c r="B21" s="235"/>
      <c r="C21" s="216"/>
      <c r="D21" s="46" t="s">
        <v>44</v>
      </c>
      <c r="E21" s="68">
        <f t="shared" ref="E21:E24" si="18">F21+I21+J21+K21+L21</f>
        <v>17</v>
      </c>
      <c r="F21" s="68">
        <f t="shared" ref="F21:F24" si="19">G21+H21</f>
        <v>17</v>
      </c>
      <c r="G21" s="68">
        <f t="shared" si="16"/>
        <v>17</v>
      </c>
      <c r="H21" s="68">
        <f t="shared" si="16"/>
        <v>0</v>
      </c>
      <c r="I21" s="68">
        <f t="shared" ref="I21" si="20">I26</f>
        <v>0</v>
      </c>
      <c r="J21" s="68">
        <f t="shared" si="17"/>
        <v>0</v>
      </c>
      <c r="K21" s="68">
        <f t="shared" si="17"/>
        <v>0</v>
      </c>
      <c r="L21" s="68">
        <f t="shared" si="17"/>
        <v>0</v>
      </c>
      <c r="M21" s="204"/>
    </row>
    <row r="22" spans="2:13" s="49" customFormat="1" ht="15.75" thickBot="1" x14ac:dyDescent="0.3">
      <c r="B22" s="235"/>
      <c r="C22" s="216"/>
      <c r="D22" s="40" t="s">
        <v>45</v>
      </c>
      <c r="E22" s="68">
        <f t="shared" si="18"/>
        <v>0</v>
      </c>
      <c r="F22" s="68">
        <f t="shared" si="19"/>
        <v>0</v>
      </c>
      <c r="G22" s="68">
        <f t="shared" si="16"/>
        <v>0</v>
      </c>
      <c r="H22" s="68">
        <f t="shared" si="16"/>
        <v>0</v>
      </c>
      <c r="I22" s="68">
        <f t="shared" ref="I22" si="21">I27</f>
        <v>0</v>
      </c>
      <c r="J22" s="68">
        <f t="shared" si="17"/>
        <v>0</v>
      </c>
      <c r="K22" s="68">
        <f t="shared" si="17"/>
        <v>0</v>
      </c>
      <c r="L22" s="68">
        <f t="shared" si="17"/>
        <v>0</v>
      </c>
      <c r="M22" s="204"/>
    </row>
    <row r="23" spans="2:13" s="49" customFormat="1" ht="15.75" thickBot="1" x14ac:dyDescent="0.3">
      <c r="B23" s="235"/>
      <c r="C23" s="216"/>
      <c r="D23" s="77" t="s">
        <v>140</v>
      </c>
      <c r="E23" s="68">
        <f t="shared" si="18"/>
        <v>130.69999999999999</v>
      </c>
      <c r="F23" s="68">
        <f t="shared" si="19"/>
        <v>130.69999999999999</v>
      </c>
      <c r="G23" s="68">
        <f t="shared" si="16"/>
        <v>130.69999999999999</v>
      </c>
      <c r="H23" s="68">
        <f t="shared" si="16"/>
        <v>0</v>
      </c>
      <c r="I23" s="68">
        <v>0</v>
      </c>
      <c r="J23" s="68">
        <v>0</v>
      </c>
      <c r="K23" s="68">
        <v>0</v>
      </c>
      <c r="L23" s="68">
        <v>0</v>
      </c>
      <c r="M23" s="204"/>
    </row>
    <row r="24" spans="2:13" s="49" customFormat="1" ht="15.75" thickBot="1" x14ac:dyDescent="0.3">
      <c r="B24" s="235"/>
      <c r="C24" s="217"/>
      <c r="D24" s="46" t="s">
        <v>46</v>
      </c>
      <c r="E24" s="68">
        <f t="shared" si="18"/>
        <v>64.400000000000006</v>
      </c>
      <c r="F24" s="68">
        <f t="shared" si="19"/>
        <v>64.400000000000006</v>
      </c>
      <c r="G24" s="68">
        <f t="shared" si="16"/>
        <v>64.400000000000006</v>
      </c>
      <c r="H24" s="68">
        <f t="shared" si="16"/>
        <v>0</v>
      </c>
      <c r="I24" s="68">
        <f t="shared" ref="I24:L24" si="22">I29</f>
        <v>0</v>
      </c>
      <c r="J24" s="68">
        <f t="shared" si="22"/>
        <v>0</v>
      </c>
      <c r="K24" s="68">
        <f t="shared" si="22"/>
        <v>0</v>
      </c>
      <c r="L24" s="68">
        <f t="shared" si="22"/>
        <v>0</v>
      </c>
      <c r="M24" s="205"/>
    </row>
    <row r="25" spans="2:13" s="49" customFormat="1" ht="15.75" customHeight="1" thickBot="1" x14ac:dyDescent="0.3">
      <c r="B25" s="221" t="s">
        <v>7</v>
      </c>
      <c r="C25" s="231" t="s">
        <v>142</v>
      </c>
      <c r="D25" s="41" t="s">
        <v>43</v>
      </c>
      <c r="E25" s="69">
        <f>F25+I25+J25+K25+L25</f>
        <v>212.1</v>
      </c>
      <c r="F25" s="69">
        <f>G25+H25</f>
        <v>212.1</v>
      </c>
      <c r="G25" s="69">
        <f t="shared" ref="G25" si="23">SUM(G26:G29)</f>
        <v>212.1</v>
      </c>
      <c r="H25" s="69">
        <f t="shared" ref="H25:L25" si="24">SUM(H26:H29)</f>
        <v>0</v>
      </c>
      <c r="I25" s="69">
        <f t="shared" si="24"/>
        <v>0</v>
      </c>
      <c r="J25" s="69">
        <f t="shared" si="24"/>
        <v>0</v>
      </c>
      <c r="K25" s="69">
        <f t="shared" si="24"/>
        <v>0</v>
      </c>
      <c r="L25" s="69">
        <f t="shared" si="24"/>
        <v>0</v>
      </c>
      <c r="M25" s="206" t="s">
        <v>36</v>
      </c>
    </row>
    <row r="26" spans="2:13" s="49" customFormat="1" ht="15.75" thickBot="1" x14ac:dyDescent="0.3">
      <c r="B26" s="222"/>
      <c r="C26" s="211"/>
      <c r="D26" s="47" t="s">
        <v>44</v>
      </c>
      <c r="E26" s="69">
        <f t="shared" ref="E26:E29" si="25">F26+I26+J26+K26+L26</f>
        <v>17</v>
      </c>
      <c r="F26" s="69">
        <f t="shared" ref="F26:F29" si="26">G26+H26</f>
        <v>17</v>
      </c>
      <c r="G26" s="69">
        <v>17</v>
      </c>
      <c r="H26" s="69">
        <v>0</v>
      </c>
      <c r="I26" s="69">
        <v>0</v>
      </c>
      <c r="J26" s="69">
        <v>0</v>
      </c>
      <c r="K26" s="69">
        <v>0</v>
      </c>
      <c r="L26" s="69">
        <v>0</v>
      </c>
      <c r="M26" s="207"/>
    </row>
    <row r="27" spans="2:13" s="49" customFormat="1" ht="15.75" thickBot="1" x14ac:dyDescent="0.3">
      <c r="B27" s="222"/>
      <c r="C27" s="211"/>
      <c r="D27" s="41" t="s">
        <v>45</v>
      </c>
      <c r="E27" s="69">
        <f t="shared" si="25"/>
        <v>0</v>
      </c>
      <c r="F27" s="69">
        <f t="shared" si="26"/>
        <v>0</v>
      </c>
      <c r="G27" s="69">
        <v>0</v>
      </c>
      <c r="H27" s="69">
        <v>0</v>
      </c>
      <c r="I27" s="69">
        <v>0</v>
      </c>
      <c r="J27" s="69">
        <v>0</v>
      </c>
      <c r="K27" s="69">
        <v>0</v>
      </c>
      <c r="L27" s="69">
        <v>0</v>
      </c>
      <c r="M27" s="207"/>
    </row>
    <row r="28" spans="2:13" s="49" customFormat="1" ht="15.75" thickBot="1" x14ac:dyDescent="0.3">
      <c r="B28" s="222"/>
      <c r="C28" s="211"/>
      <c r="D28" s="47" t="s">
        <v>140</v>
      </c>
      <c r="E28" s="69">
        <f t="shared" si="25"/>
        <v>130.69999999999999</v>
      </c>
      <c r="F28" s="69">
        <f t="shared" si="26"/>
        <v>130.69999999999999</v>
      </c>
      <c r="G28" s="69">
        <v>130.69999999999999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207"/>
    </row>
    <row r="29" spans="2:13" s="49" customFormat="1" ht="15.75" thickBot="1" x14ac:dyDescent="0.3">
      <c r="B29" s="223"/>
      <c r="C29" s="212"/>
      <c r="D29" s="47" t="s">
        <v>46</v>
      </c>
      <c r="E29" s="69">
        <f t="shared" si="25"/>
        <v>64.400000000000006</v>
      </c>
      <c r="F29" s="69">
        <f t="shared" si="26"/>
        <v>64.400000000000006</v>
      </c>
      <c r="G29" s="69">
        <v>64.400000000000006</v>
      </c>
      <c r="H29" s="69">
        <v>0</v>
      </c>
      <c r="I29" s="69">
        <v>0</v>
      </c>
      <c r="J29" s="69">
        <v>0</v>
      </c>
      <c r="K29" s="69">
        <v>0</v>
      </c>
      <c r="L29" s="69">
        <v>0</v>
      </c>
      <c r="M29" s="227"/>
    </row>
    <row r="30" spans="2:13" ht="15.75" thickBot="1" x14ac:dyDescent="0.3">
      <c r="B30" s="235">
        <v>2</v>
      </c>
      <c r="C30" s="216" t="s">
        <v>5</v>
      </c>
      <c r="D30" s="40" t="s">
        <v>43</v>
      </c>
      <c r="E30" s="68">
        <f>F30+I30+J30+K30+L30</f>
        <v>25987</v>
      </c>
      <c r="F30" s="68">
        <f>G30+H30</f>
        <v>25987</v>
      </c>
      <c r="G30" s="68">
        <f t="shared" ref="G30" si="27">SUM(G31:G33)</f>
        <v>21395.7</v>
      </c>
      <c r="H30" s="68">
        <f t="shared" ref="H30" si="28">SUM(H31:H33)</f>
        <v>4591.3</v>
      </c>
      <c r="I30" s="68">
        <f t="shared" ref="I30:L32" si="29">I34+I38</f>
        <v>0</v>
      </c>
      <c r="J30" s="68">
        <f t="shared" si="29"/>
        <v>0</v>
      </c>
      <c r="K30" s="68">
        <f t="shared" si="29"/>
        <v>0</v>
      </c>
      <c r="L30" s="68">
        <f t="shared" si="29"/>
        <v>0</v>
      </c>
      <c r="M30" s="204" t="s">
        <v>154</v>
      </c>
    </row>
    <row r="31" spans="2:13" ht="15.75" thickBot="1" x14ac:dyDescent="0.3">
      <c r="B31" s="235"/>
      <c r="C31" s="216"/>
      <c r="D31" s="46" t="s">
        <v>44</v>
      </c>
      <c r="E31" s="68">
        <f t="shared" ref="E31:E33" si="30">F31+I31+J31+K31+L31</f>
        <v>7764.2</v>
      </c>
      <c r="F31" s="68">
        <f t="shared" ref="F31:F33" si="31">G31+H31</f>
        <v>7764.2</v>
      </c>
      <c r="G31" s="68">
        <f t="shared" ref="G31" si="32">G35</f>
        <v>4078.7</v>
      </c>
      <c r="H31" s="68">
        <f>H35+H39</f>
        <v>3685.5</v>
      </c>
      <c r="I31" s="68">
        <f t="shared" ref="I31" si="33">I35+I39</f>
        <v>0</v>
      </c>
      <c r="J31" s="68">
        <f t="shared" si="29"/>
        <v>0</v>
      </c>
      <c r="K31" s="68">
        <f t="shared" si="29"/>
        <v>0</v>
      </c>
      <c r="L31" s="68">
        <f t="shared" si="29"/>
        <v>0</v>
      </c>
      <c r="M31" s="204"/>
    </row>
    <row r="32" spans="2:13" ht="15.75" thickBot="1" x14ac:dyDescent="0.3">
      <c r="B32" s="235"/>
      <c r="C32" s="216"/>
      <c r="D32" s="40" t="s">
        <v>45</v>
      </c>
      <c r="E32" s="68">
        <f t="shared" si="30"/>
        <v>0</v>
      </c>
      <c r="F32" s="68">
        <f t="shared" si="31"/>
        <v>0</v>
      </c>
      <c r="G32" s="68">
        <f t="shared" ref="G32" si="34">G36</f>
        <v>0</v>
      </c>
      <c r="H32" s="68">
        <f t="shared" ref="H32:I32" si="35">H36+H40</f>
        <v>0</v>
      </c>
      <c r="I32" s="68">
        <f t="shared" si="35"/>
        <v>0</v>
      </c>
      <c r="J32" s="68">
        <f t="shared" si="29"/>
        <v>0</v>
      </c>
      <c r="K32" s="68">
        <f t="shared" si="29"/>
        <v>0</v>
      </c>
      <c r="L32" s="68">
        <f t="shared" si="29"/>
        <v>0</v>
      </c>
      <c r="M32" s="204"/>
    </row>
    <row r="33" spans="2:13" ht="15.75" thickBot="1" x14ac:dyDescent="0.3">
      <c r="B33" s="235"/>
      <c r="C33" s="216"/>
      <c r="D33" s="82" t="s">
        <v>46</v>
      </c>
      <c r="E33" s="68">
        <f t="shared" si="30"/>
        <v>18222.8</v>
      </c>
      <c r="F33" s="68">
        <f t="shared" si="31"/>
        <v>18222.8</v>
      </c>
      <c r="G33" s="68">
        <f t="shared" ref="G33" si="36">G37</f>
        <v>17317</v>
      </c>
      <c r="H33" s="68">
        <f>H37+H41</f>
        <v>905.8</v>
      </c>
      <c r="I33" s="68">
        <f>I37+I41</f>
        <v>0</v>
      </c>
      <c r="J33" s="68">
        <f>J37+J41</f>
        <v>0</v>
      </c>
      <c r="K33" s="68">
        <f>K37+K41</f>
        <v>0</v>
      </c>
      <c r="L33" s="68">
        <f>L37+L41</f>
        <v>0</v>
      </c>
      <c r="M33" s="205"/>
    </row>
    <row r="34" spans="2:13" ht="15.75" customHeight="1" thickBot="1" x14ac:dyDescent="0.3">
      <c r="B34" s="221" t="s">
        <v>12</v>
      </c>
      <c r="C34" s="236" t="s">
        <v>173</v>
      </c>
      <c r="D34" s="43" t="s">
        <v>43</v>
      </c>
      <c r="E34" s="69">
        <f>F34+I34+J34+K34+L34</f>
        <v>24991.600000000002</v>
      </c>
      <c r="F34" s="69">
        <f>G34+H34</f>
        <v>24991.600000000002</v>
      </c>
      <c r="G34" s="69">
        <f>G35+G36+G37</f>
        <v>21395.7</v>
      </c>
      <c r="H34" s="69">
        <f t="shared" ref="H34:I34" si="37">SUM(H35:H37)</f>
        <v>3595.9</v>
      </c>
      <c r="I34" s="69">
        <f t="shared" si="37"/>
        <v>0</v>
      </c>
      <c r="J34" s="69">
        <f>SUM(J35:J37)</f>
        <v>0</v>
      </c>
      <c r="K34" s="69">
        <f t="shared" ref="K34" si="38">SUM(K35:K37)</f>
        <v>0</v>
      </c>
      <c r="L34" s="69">
        <f t="shared" ref="L34" si="39">SUM(L35:L37)</f>
        <v>0</v>
      </c>
      <c r="M34" s="206" t="s">
        <v>154</v>
      </c>
    </row>
    <row r="35" spans="2:13" ht="15.75" thickBot="1" x14ac:dyDescent="0.3">
      <c r="B35" s="222"/>
      <c r="C35" s="211"/>
      <c r="D35" s="47" t="s">
        <v>44</v>
      </c>
      <c r="E35" s="69">
        <f t="shared" ref="E35:E41" si="40">F35+I35+J35+K35+L35</f>
        <v>7674.6</v>
      </c>
      <c r="F35" s="69">
        <f t="shared" ref="F35:F41" si="41">G35+H35</f>
        <v>7674.6</v>
      </c>
      <c r="G35" s="69">
        <v>4078.7</v>
      </c>
      <c r="H35" s="69">
        <v>3595.9</v>
      </c>
      <c r="I35" s="69">
        <v>0</v>
      </c>
      <c r="J35" s="69">
        <v>0</v>
      </c>
      <c r="K35" s="69">
        <v>0</v>
      </c>
      <c r="L35" s="69">
        <v>0</v>
      </c>
      <c r="M35" s="207"/>
    </row>
    <row r="36" spans="2:13" ht="15.75" thickBot="1" x14ac:dyDescent="0.3">
      <c r="B36" s="222"/>
      <c r="C36" s="211"/>
      <c r="D36" s="47" t="s">
        <v>45</v>
      </c>
      <c r="E36" s="69">
        <f t="shared" si="40"/>
        <v>0</v>
      </c>
      <c r="F36" s="69">
        <f t="shared" si="41"/>
        <v>0</v>
      </c>
      <c r="G36" s="69">
        <v>0</v>
      </c>
      <c r="H36" s="69">
        <v>0</v>
      </c>
      <c r="I36" s="69">
        <v>0</v>
      </c>
      <c r="J36" s="69">
        <v>0</v>
      </c>
      <c r="K36" s="69">
        <v>0</v>
      </c>
      <c r="L36" s="69">
        <v>0</v>
      </c>
      <c r="M36" s="207"/>
    </row>
    <row r="37" spans="2:13" ht="15.75" thickBot="1" x14ac:dyDescent="0.3">
      <c r="B37" s="223"/>
      <c r="C37" s="237"/>
      <c r="D37" s="84" t="s">
        <v>46</v>
      </c>
      <c r="E37" s="69">
        <f t="shared" si="40"/>
        <v>17317</v>
      </c>
      <c r="F37" s="69">
        <f t="shared" si="41"/>
        <v>17317</v>
      </c>
      <c r="G37" s="69">
        <v>17317</v>
      </c>
      <c r="H37" s="69">
        <v>0</v>
      </c>
      <c r="I37" s="69">
        <v>0</v>
      </c>
      <c r="J37" s="69">
        <v>0</v>
      </c>
      <c r="K37" s="69">
        <v>0</v>
      </c>
      <c r="L37" s="69">
        <v>0</v>
      </c>
      <c r="M37" s="227"/>
    </row>
    <row r="38" spans="2:13" s="49" customFormat="1" ht="15.75" customHeight="1" thickBot="1" x14ac:dyDescent="0.3">
      <c r="B38" s="221" t="s">
        <v>14</v>
      </c>
      <c r="C38" s="236" t="s">
        <v>185</v>
      </c>
      <c r="D38" s="43" t="s">
        <v>43</v>
      </c>
      <c r="E38" s="69">
        <f t="shared" si="40"/>
        <v>995.4</v>
      </c>
      <c r="F38" s="69">
        <f t="shared" si="41"/>
        <v>995.4</v>
      </c>
      <c r="G38" s="69">
        <f>G39+G40+G41</f>
        <v>0</v>
      </c>
      <c r="H38" s="69">
        <f t="shared" ref="H38" si="42">SUM(H39:H41)</f>
        <v>995.4</v>
      </c>
      <c r="I38" s="69">
        <f>SUM(I39:I41)</f>
        <v>0</v>
      </c>
      <c r="J38" s="69">
        <f>SUM(J39:J41)</f>
        <v>0</v>
      </c>
      <c r="K38" s="69">
        <f t="shared" ref="K38" si="43">SUM(K39:K41)</f>
        <v>0</v>
      </c>
      <c r="L38" s="69">
        <f t="shared" ref="L38" si="44">SUM(L39:L41)</f>
        <v>0</v>
      </c>
      <c r="M38" s="206" t="s">
        <v>154</v>
      </c>
    </row>
    <row r="39" spans="2:13" s="49" customFormat="1" ht="15.75" thickBot="1" x14ac:dyDescent="0.3">
      <c r="B39" s="222"/>
      <c r="C39" s="211"/>
      <c r="D39" s="47" t="s">
        <v>44</v>
      </c>
      <c r="E39" s="69">
        <f t="shared" si="40"/>
        <v>89.6</v>
      </c>
      <c r="F39" s="69">
        <f t="shared" si="41"/>
        <v>89.6</v>
      </c>
      <c r="G39" s="69">
        <v>0</v>
      </c>
      <c r="H39" s="69">
        <v>89.6</v>
      </c>
      <c r="I39" s="69">
        <v>0</v>
      </c>
      <c r="J39" s="69">
        <v>0</v>
      </c>
      <c r="K39" s="69">
        <v>0</v>
      </c>
      <c r="L39" s="69">
        <v>0</v>
      </c>
      <c r="M39" s="207"/>
    </row>
    <row r="40" spans="2:13" s="49" customFormat="1" ht="15.75" thickBot="1" x14ac:dyDescent="0.3">
      <c r="B40" s="222"/>
      <c r="C40" s="211"/>
      <c r="D40" s="47" t="s">
        <v>45</v>
      </c>
      <c r="E40" s="69">
        <f t="shared" si="40"/>
        <v>0</v>
      </c>
      <c r="F40" s="69">
        <f t="shared" si="41"/>
        <v>0</v>
      </c>
      <c r="G40" s="69">
        <v>0</v>
      </c>
      <c r="H40" s="69">
        <v>0</v>
      </c>
      <c r="I40" s="69">
        <v>0</v>
      </c>
      <c r="J40" s="69">
        <v>0</v>
      </c>
      <c r="K40" s="69">
        <v>0</v>
      </c>
      <c r="L40" s="69">
        <v>0</v>
      </c>
      <c r="M40" s="207"/>
    </row>
    <row r="41" spans="2:13" s="49" customFormat="1" ht="15.75" thickBot="1" x14ac:dyDescent="0.3">
      <c r="B41" s="223"/>
      <c r="C41" s="237"/>
      <c r="D41" s="84" t="s">
        <v>46</v>
      </c>
      <c r="E41" s="69">
        <f t="shared" si="40"/>
        <v>905.8</v>
      </c>
      <c r="F41" s="69">
        <f t="shared" si="41"/>
        <v>905.8</v>
      </c>
      <c r="G41" s="69">
        <v>0</v>
      </c>
      <c r="H41" s="69">
        <v>905.8</v>
      </c>
      <c r="I41" s="69">
        <v>0</v>
      </c>
      <c r="J41" s="69">
        <v>0</v>
      </c>
      <c r="K41" s="69">
        <v>0</v>
      </c>
      <c r="L41" s="69">
        <v>0</v>
      </c>
      <c r="M41" s="227"/>
    </row>
    <row r="42" spans="2:13" ht="15.75" thickBot="1" x14ac:dyDescent="0.3">
      <c r="B42" s="214">
        <v>3</v>
      </c>
      <c r="C42" s="216" t="s">
        <v>11</v>
      </c>
      <c r="D42" s="83" t="s">
        <v>43</v>
      </c>
      <c r="E42" s="68">
        <f>F42+I42+J42+K42+L42</f>
        <v>12853.199999999999</v>
      </c>
      <c r="F42" s="68">
        <f>G42+H42</f>
        <v>12853.199999999999</v>
      </c>
      <c r="G42" s="68">
        <f t="shared" ref="G42:L45" si="45">G46+G50</f>
        <v>11032.3</v>
      </c>
      <c r="H42" s="68">
        <f t="shared" si="45"/>
        <v>1820.9</v>
      </c>
      <c r="I42" s="68">
        <f t="shared" si="45"/>
        <v>0</v>
      </c>
      <c r="J42" s="68">
        <f t="shared" si="45"/>
        <v>0</v>
      </c>
      <c r="K42" s="68">
        <f t="shared" si="45"/>
        <v>0</v>
      </c>
      <c r="L42" s="68">
        <f t="shared" si="45"/>
        <v>0</v>
      </c>
      <c r="M42" s="203" t="s">
        <v>0</v>
      </c>
    </row>
    <row r="43" spans="2:13" ht="15.75" thickBot="1" x14ac:dyDescent="0.3">
      <c r="B43" s="214"/>
      <c r="C43" s="216"/>
      <c r="D43" s="40" t="s">
        <v>44</v>
      </c>
      <c r="E43" s="68">
        <f t="shared" ref="E43:E45" si="46">F43+I43+J43+K43+L43</f>
        <v>1054</v>
      </c>
      <c r="F43" s="68">
        <f t="shared" ref="F43:F45" si="47">G43+H43</f>
        <v>1054</v>
      </c>
      <c r="G43" s="68">
        <f t="shared" si="45"/>
        <v>882.6</v>
      </c>
      <c r="H43" s="68">
        <f t="shared" si="45"/>
        <v>171.4</v>
      </c>
      <c r="I43" s="68">
        <f t="shared" si="45"/>
        <v>0</v>
      </c>
      <c r="J43" s="68">
        <f t="shared" si="45"/>
        <v>0</v>
      </c>
      <c r="K43" s="68">
        <f t="shared" si="45"/>
        <v>0</v>
      </c>
      <c r="L43" s="68">
        <f t="shared" si="45"/>
        <v>0</v>
      </c>
      <c r="M43" s="204"/>
    </row>
    <row r="44" spans="2:13" ht="15.75" thickBot="1" x14ac:dyDescent="0.3">
      <c r="B44" s="214"/>
      <c r="C44" s="216"/>
      <c r="D44" s="46" t="s">
        <v>45</v>
      </c>
      <c r="E44" s="68">
        <f t="shared" si="46"/>
        <v>0</v>
      </c>
      <c r="F44" s="68">
        <f t="shared" si="47"/>
        <v>0</v>
      </c>
      <c r="G44" s="68">
        <f t="shared" si="45"/>
        <v>0</v>
      </c>
      <c r="H44" s="68">
        <f t="shared" si="45"/>
        <v>0</v>
      </c>
      <c r="I44" s="68">
        <f t="shared" si="45"/>
        <v>0</v>
      </c>
      <c r="J44" s="68">
        <f t="shared" si="45"/>
        <v>0</v>
      </c>
      <c r="K44" s="68">
        <f t="shared" si="45"/>
        <v>0</v>
      </c>
      <c r="L44" s="68">
        <f t="shared" si="45"/>
        <v>0</v>
      </c>
      <c r="M44" s="204"/>
    </row>
    <row r="45" spans="2:13" ht="15.75" thickBot="1" x14ac:dyDescent="0.3">
      <c r="B45" s="215"/>
      <c r="C45" s="217"/>
      <c r="D45" s="40" t="s">
        <v>46</v>
      </c>
      <c r="E45" s="68">
        <f t="shared" si="46"/>
        <v>11799.2</v>
      </c>
      <c r="F45" s="68">
        <f t="shared" si="47"/>
        <v>11799.2</v>
      </c>
      <c r="G45" s="68">
        <f t="shared" ref="G45:I45" si="48">G49+G53</f>
        <v>10149.700000000001</v>
      </c>
      <c r="H45" s="68">
        <f t="shared" si="48"/>
        <v>1649.5</v>
      </c>
      <c r="I45" s="68">
        <f t="shared" si="48"/>
        <v>0</v>
      </c>
      <c r="J45" s="68">
        <f t="shared" si="45"/>
        <v>0</v>
      </c>
      <c r="K45" s="68">
        <f>K49+K53</f>
        <v>0</v>
      </c>
      <c r="L45" s="68">
        <f>L49+L53</f>
        <v>0</v>
      </c>
      <c r="M45" s="205"/>
    </row>
    <row r="46" spans="2:13" ht="15.75" thickBot="1" x14ac:dyDescent="0.3">
      <c r="B46" s="253" t="s">
        <v>149</v>
      </c>
      <c r="C46" s="254" t="s">
        <v>13</v>
      </c>
      <c r="D46" s="48" t="s">
        <v>43</v>
      </c>
      <c r="E46" s="131">
        <f>F46+I46+J46+K46+L46</f>
        <v>5469.7000000000007</v>
      </c>
      <c r="F46" s="70">
        <f>G46+H46</f>
        <v>5469.7000000000007</v>
      </c>
      <c r="G46" s="70">
        <f t="shared" ref="G46" si="49">SUM(G47:G49)</f>
        <v>3648.8</v>
      </c>
      <c r="H46" s="70">
        <f>SUM(H47:H49)</f>
        <v>1820.9</v>
      </c>
      <c r="I46" s="70">
        <f t="shared" ref="I46:L46" si="50">SUM(I47:I49)</f>
        <v>0</v>
      </c>
      <c r="J46" s="70">
        <f t="shared" si="50"/>
        <v>0</v>
      </c>
      <c r="K46" s="70">
        <f t="shared" si="50"/>
        <v>0</v>
      </c>
      <c r="L46" s="70">
        <f t="shared" si="50"/>
        <v>0</v>
      </c>
      <c r="M46" s="206" t="s">
        <v>0</v>
      </c>
    </row>
    <row r="47" spans="2:13" ht="15.75" thickBot="1" x14ac:dyDescent="0.3">
      <c r="B47" s="222"/>
      <c r="C47" s="255"/>
      <c r="D47" s="42" t="s">
        <v>44</v>
      </c>
      <c r="E47" s="131">
        <f t="shared" ref="E47:E53" si="51">F47+I47+J47+K47+L47</f>
        <v>463.29999999999995</v>
      </c>
      <c r="F47" s="70">
        <f t="shared" ref="F47:F53" si="52">G47+H47</f>
        <v>463.29999999999995</v>
      </c>
      <c r="G47" s="70">
        <v>291.89999999999998</v>
      </c>
      <c r="H47" s="70">
        <v>171.4</v>
      </c>
      <c r="I47" s="70">
        <v>0</v>
      </c>
      <c r="J47" s="70">
        <v>0</v>
      </c>
      <c r="K47" s="70">
        <v>0</v>
      </c>
      <c r="L47" s="70">
        <v>0</v>
      </c>
      <c r="M47" s="207"/>
    </row>
    <row r="48" spans="2:13" ht="15.75" thickBot="1" x14ac:dyDescent="0.3">
      <c r="B48" s="222"/>
      <c r="C48" s="255"/>
      <c r="D48" s="48" t="s">
        <v>45</v>
      </c>
      <c r="E48" s="131">
        <f t="shared" si="51"/>
        <v>0</v>
      </c>
      <c r="F48" s="70">
        <f t="shared" si="52"/>
        <v>0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70">
        <v>0</v>
      </c>
      <c r="M48" s="207"/>
    </row>
    <row r="49" spans="2:13" ht="15.75" thickBot="1" x14ac:dyDescent="0.3">
      <c r="B49" s="223"/>
      <c r="C49" s="256"/>
      <c r="D49" s="42" t="s">
        <v>46</v>
      </c>
      <c r="E49" s="131">
        <f t="shared" si="51"/>
        <v>5006.3999999999996</v>
      </c>
      <c r="F49" s="70">
        <f t="shared" si="52"/>
        <v>5006.3999999999996</v>
      </c>
      <c r="G49" s="70">
        <v>3356.9</v>
      </c>
      <c r="H49" s="70">
        <v>1649.5</v>
      </c>
      <c r="I49" s="70">
        <v>0</v>
      </c>
      <c r="J49" s="70">
        <v>0</v>
      </c>
      <c r="K49" s="71">
        <v>0</v>
      </c>
      <c r="L49" s="71">
        <v>0</v>
      </c>
      <c r="M49" s="227"/>
    </row>
    <row r="50" spans="2:13" ht="15.75" customHeight="1" thickBot="1" x14ac:dyDescent="0.3">
      <c r="B50" s="253" t="s">
        <v>150</v>
      </c>
      <c r="C50" s="236" t="s">
        <v>87</v>
      </c>
      <c r="D50" s="47" t="s">
        <v>43</v>
      </c>
      <c r="E50" s="131">
        <f t="shared" si="51"/>
        <v>7383.5</v>
      </c>
      <c r="F50" s="70">
        <f t="shared" si="52"/>
        <v>7383.5</v>
      </c>
      <c r="G50" s="70">
        <f t="shared" ref="G50" si="53">SUM(G51:G53)</f>
        <v>7383.5</v>
      </c>
      <c r="H50" s="70">
        <f t="shared" ref="H50:L50" si="54">SUM(H51:H53)</f>
        <v>0</v>
      </c>
      <c r="I50" s="70">
        <f t="shared" si="54"/>
        <v>0</v>
      </c>
      <c r="J50" s="70">
        <f t="shared" si="54"/>
        <v>0</v>
      </c>
      <c r="K50" s="131">
        <f t="shared" si="54"/>
        <v>0</v>
      </c>
      <c r="L50" s="72">
        <f t="shared" si="54"/>
        <v>0</v>
      </c>
      <c r="M50" s="206" t="s">
        <v>0</v>
      </c>
    </row>
    <row r="51" spans="2:13" ht="15.75" thickBot="1" x14ac:dyDescent="0.3">
      <c r="B51" s="222"/>
      <c r="C51" s="211"/>
      <c r="D51" s="41" t="s">
        <v>44</v>
      </c>
      <c r="E51" s="131">
        <f t="shared" si="51"/>
        <v>590.70000000000005</v>
      </c>
      <c r="F51" s="70">
        <f t="shared" si="52"/>
        <v>590.70000000000005</v>
      </c>
      <c r="G51" s="70">
        <v>590.70000000000005</v>
      </c>
      <c r="H51" s="70">
        <v>0</v>
      </c>
      <c r="I51" s="70">
        <v>0</v>
      </c>
      <c r="J51" s="70">
        <v>0</v>
      </c>
      <c r="K51" s="70">
        <v>0</v>
      </c>
      <c r="L51" s="70">
        <v>0</v>
      </c>
      <c r="M51" s="207"/>
    </row>
    <row r="52" spans="2:13" ht="15.75" thickBot="1" x14ac:dyDescent="0.3">
      <c r="B52" s="222"/>
      <c r="C52" s="211"/>
      <c r="D52" s="47" t="s">
        <v>45</v>
      </c>
      <c r="E52" s="131">
        <f t="shared" si="51"/>
        <v>0</v>
      </c>
      <c r="F52" s="70">
        <f t="shared" si="52"/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0</v>
      </c>
      <c r="M52" s="207"/>
    </row>
    <row r="53" spans="2:13" ht="15.75" thickBot="1" x14ac:dyDescent="0.3">
      <c r="B53" s="222"/>
      <c r="C53" s="211"/>
      <c r="D53" s="41" t="s">
        <v>46</v>
      </c>
      <c r="E53" s="131">
        <f t="shared" si="51"/>
        <v>6792.8</v>
      </c>
      <c r="F53" s="70">
        <f t="shared" si="52"/>
        <v>6792.8</v>
      </c>
      <c r="G53" s="71">
        <v>6792.8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207"/>
    </row>
    <row r="54" spans="2:13" s="49" customFormat="1" ht="15.75" customHeight="1" thickBot="1" x14ac:dyDescent="0.3">
      <c r="B54" s="251" t="s">
        <v>208</v>
      </c>
      <c r="C54" s="249" t="s">
        <v>188</v>
      </c>
      <c r="D54" s="129" t="s">
        <v>43</v>
      </c>
      <c r="E54" s="68">
        <f>F54+I54+J54+K54+L54</f>
        <v>6725.1</v>
      </c>
      <c r="F54" s="68">
        <f>G54+H54</f>
        <v>0</v>
      </c>
      <c r="G54" s="128">
        <f t="shared" ref="G54:J54" si="55">SUM(G55:G57)</f>
        <v>0</v>
      </c>
      <c r="H54" s="128">
        <f t="shared" si="55"/>
        <v>0</v>
      </c>
      <c r="I54" s="128">
        <f t="shared" si="55"/>
        <v>4245.3</v>
      </c>
      <c r="J54" s="128">
        <f t="shared" si="55"/>
        <v>2479.7999999999997</v>
      </c>
      <c r="K54" s="128">
        <f>SUM(K55:K57)</f>
        <v>0</v>
      </c>
      <c r="L54" s="128">
        <f t="shared" ref="L54" si="56">SUM(L55:L57)</f>
        <v>0</v>
      </c>
      <c r="M54" s="203" t="s">
        <v>0</v>
      </c>
    </row>
    <row r="55" spans="2:13" s="49" customFormat="1" ht="15.75" thickBot="1" x14ac:dyDescent="0.3">
      <c r="B55" s="235"/>
      <c r="C55" s="216"/>
      <c r="D55" s="46" t="s">
        <v>44</v>
      </c>
      <c r="E55" s="68">
        <f t="shared" ref="E55:E57" si="57">F55+I55+J55+K55+L55</f>
        <v>651.70000000000005</v>
      </c>
      <c r="F55" s="68">
        <f t="shared" ref="F55:F57" si="58">G55+H55</f>
        <v>0</v>
      </c>
      <c r="G55" s="68">
        <f t="shared" ref="G55:L57" si="59">G59+G63</f>
        <v>0</v>
      </c>
      <c r="H55" s="68">
        <f t="shared" si="59"/>
        <v>0</v>
      </c>
      <c r="I55" s="68">
        <f t="shared" si="59"/>
        <v>428.5</v>
      </c>
      <c r="J55" s="68">
        <f t="shared" si="59"/>
        <v>223.2</v>
      </c>
      <c r="K55" s="68">
        <f t="shared" si="59"/>
        <v>0</v>
      </c>
      <c r="L55" s="68">
        <f t="shared" si="59"/>
        <v>0</v>
      </c>
      <c r="M55" s="204"/>
    </row>
    <row r="56" spans="2:13" s="49" customFormat="1" ht="15.75" thickBot="1" x14ac:dyDescent="0.3">
      <c r="B56" s="235"/>
      <c r="C56" s="216"/>
      <c r="D56" s="40" t="s">
        <v>45</v>
      </c>
      <c r="E56" s="68">
        <f t="shared" si="57"/>
        <v>0</v>
      </c>
      <c r="F56" s="68">
        <f t="shared" si="58"/>
        <v>0</v>
      </c>
      <c r="G56" s="68">
        <f t="shared" si="59"/>
        <v>0</v>
      </c>
      <c r="H56" s="68">
        <f t="shared" si="59"/>
        <v>0</v>
      </c>
      <c r="I56" s="68">
        <f t="shared" si="59"/>
        <v>0</v>
      </c>
      <c r="J56" s="68">
        <f t="shared" si="59"/>
        <v>0</v>
      </c>
      <c r="K56" s="68">
        <f t="shared" si="59"/>
        <v>0</v>
      </c>
      <c r="L56" s="68">
        <f t="shared" si="59"/>
        <v>0</v>
      </c>
      <c r="M56" s="204"/>
    </row>
    <row r="57" spans="2:13" s="49" customFormat="1" ht="15.75" thickBot="1" x14ac:dyDescent="0.3">
      <c r="B57" s="252"/>
      <c r="C57" s="250"/>
      <c r="D57" s="46" t="s">
        <v>46</v>
      </c>
      <c r="E57" s="68">
        <f t="shared" si="57"/>
        <v>6073.4</v>
      </c>
      <c r="F57" s="68">
        <f t="shared" si="58"/>
        <v>0</v>
      </c>
      <c r="G57" s="68">
        <f t="shared" ref="G57:I57" si="60">G61+G65</f>
        <v>0</v>
      </c>
      <c r="H57" s="68">
        <f t="shared" si="60"/>
        <v>0</v>
      </c>
      <c r="I57" s="68">
        <f t="shared" si="60"/>
        <v>3816.8</v>
      </c>
      <c r="J57" s="68">
        <f t="shared" si="59"/>
        <v>2256.6</v>
      </c>
      <c r="K57" s="68">
        <f t="shared" si="59"/>
        <v>0</v>
      </c>
      <c r="L57" s="68">
        <f>L61+L65</f>
        <v>0</v>
      </c>
      <c r="M57" s="205"/>
    </row>
    <row r="58" spans="2:13" s="49" customFormat="1" ht="15.75" customHeight="1" thickBot="1" x14ac:dyDescent="0.3">
      <c r="B58" s="208" t="s">
        <v>103</v>
      </c>
      <c r="C58" s="211" t="s">
        <v>13</v>
      </c>
      <c r="D58" s="123" t="s">
        <v>43</v>
      </c>
      <c r="E58" s="130">
        <f>F58+I58+J58+K58+L58</f>
        <v>5966</v>
      </c>
      <c r="F58" s="122">
        <f>G58+H58</f>
        <v>0</v>
      </c>
      <c r="G58" s="69">
        <f t="shared" ref="G58" si="61">SUM(G59:G61)</f>
        <v>0</v>
      </c>
      <c r="H58" s="69">
        <f>SUM(H59:H61)</f>
        <v>0</v>
      </c>
      <c r="I58" s="69">
        <f t="shared" ref="I58:L58" si="62">SUM(I59:I61)</f>
        <v>3486.2</v>
      </c>
      <c r="J58" s="69">
        <f t="shared" si="62"/>
        <v>2479.7999999999997</v>
      </c>
      <c r="K58" s="69">
        <f t="shared" si="62"/>
        <v>0</v>
      </c>
      <c r="L58" s="69">
        <f t="shared" si="62"/>
        <v>0</v>
      </c>
      <c r="M58" s="206" t="s">
        <v>0</v>
      </c>
    </row>
    <row r="59" spans="2:13" s="49" customFormat="1" ht="15.75" thickBot="1" x14ac:dyDescent="0.3">
      <c r="B59" s="209"/>
      <c r="C59" s="211"/>
      <c r="D59" s="124" t="s">
        <v>44</v>
      </c>
      <c r="E59" s="130">
        <f t="shared" ref="E59:E65" si="63">F59+I59+J59+K59+L59</f>
        <v>575.4</v>
      </c>
      <c r="F59" s="122">
        <f t="shared" ref="F59:F65" si="64">G59+H59</f>
        <v>0</v>
      </c>
      <c r="G59" s="69">
        <v>0</v>
      </c>
      <c r="H59" s="69">
        <v>0</v>
      </c>
      <c r="I59" s="69">
        <v>352.2</v>
      </c>
      <c r="J59" s="69">
        <v>223.2</v>
      </c>
      <c r="K59" s="69">
        <v>0</v>
      </c>
      <c r="L59" s="69">
        <v>0</v>
      </c>
      <c r="M59" s="207"/>
    </row>
    <row r="60" spans="2:13" s="49" customFormat="1" ht="15.75" thickBot="1" x14ac:dyDescent="0.3">
      <c r="B60" s="209"/>
      <c r="C60" s="211"/>
      <c r="D60" s="124" t="s">
        <v>45</v>
      </c>
      <c r="E60" s="130">
        <f t="shared" si="63"/>
        <v>0</v>
      </c>
      <c r="F60" s="122">
        <f t="shared" si="64"/>
        <v>0</v>
      </c>
      <c r="G60" s="69">
        <v>0</v>
      </c>
      <c r="H60" s="69">
        <v>0</v>
      </c>
      <c r="I60" s="69">
        <v>0</v>
      </c>
      <c r="J60" s="69">
        <v>0</v>
      </c>
      <c r="K60" s="69">
        <v>0</v>
      </c>
      <c r="L60" s="69">
        <v>0</v>
      </c>
      <c r="M60" s="207"/>
    </row>
    <row r="61" spans="2:13" s="49" customFormat="1" ht="15.75" thickBot="1" x14ac:dyDescent="0.3">
      <c r="B61" s="210"/>
      <c r="C61" s="212"/>
      <c r="D61" s="123" t="s">
        <v>46</v>
      </c>
      <c r="E61" s="130">
        <f t="shared" si="63"/>
        <v>5390.6</v>
      </c>
      <c r="F61" s="122">
        <f t="shared" si="64"/>
        <v>0</v>
      </c>
      <c r="G61" s="69">
        <v>0</v>
      </c>
      <c r="H61" s="69">
        <v>0</v>
      </c>
      <c r="I61" s="69">
        <v>3134</v>
      </c>
      <c r="J61" s="69">
        <v>2256.6</v>
      </c>
      <c r="K61" s="69">
        <v>0</v>
      </c>
      <c r="L61" s="69">
        <v>0</v>
      </c>
      <c r="M61" s="207"/>
    </row>
    <row r="62" spans="2:13" s="49" customFormat="1" ht="15.75" customHeight="1" thickBot="1" x14ac:dyDescent="0.3">
      <c r="B62" s="257" t="s">
        <v>209</v>
      </c>
      <c r="C62" s="231" t="s">
        <v>172</v>
      </c>
      <c r="D62" s="124" t="s">
        <v>43</v>
      </c>
      <c r="E62" s="130">
        <f t="shared" si="63"/>
        <v>759.09999999999991</v>
      </c>
      <c r="F62" s="122">
        <f t="shared" si="64"/>
        <v>0</v>
      </c>
      <c r="G62" s="69">
        <f t="shared" ref="G62:L62" si="65">SUM(G63:G65)</f>
        <v>0</v>
      </c>
      <c r="H62" s="69">
        <f t="shared" si="65"/>
        <v>0</v>
      </c>
      <c r="I62" s="69">
        <f t="shared" si="65"/>
        <v>759.09999999999991</v>
      </c>
      <c r="J62" s="69">
        <f t="shared" si="65"/>
        <v>0</v>
      </c>
      <c r="K62" s="69">
        <f t="shared" si="65"/>
        <v>0</v>
      </c>
      <c r="L62" s="69">
        <f t="shared" si="65"/>
        <v>0</v>
      </c>
      <c r="M62" s="206" t="s">
        <v>0</v>
      </c>
    </row>
    <row r="63" spans="2:13" s="49" customFormat="1" ht="15.75" thickBot="1" x14ac:dyDescent="0.3">
      <c r="B63" s="209"/>
      <c r="C63" s="211"/>
      <c r="D63" s="124" t="s">
        <v>44</v>
      </c>
      <c r="E63" s="130">
        <f t="shared" si="63"/>
        <v>76.3</v>
      </c>
      <c r="F63" s="122">
        <f t="shared" si="64"/>
        <v>0</v>
      </c>
      <c r="G63" s="69">
        <v>0</v>
      </c>
      <c r="H63" s="69">
        <v>0</v>
      </c>
      <c r="I63" s="69">
        <v>76.3</v>
      </c>
      <c r="J63" s="69">
        <v>0</v>
      </c>
      <c r="K63" s="69">
        <v>0</v>
      </c>
      <c r="L63" s="69">
        <v>0</v>
      </c>
      <c r="M63" s="207"/>
    </row>
    <row r="64" spans="2:13" s="49" customFormat="1" ht="15.75" thickBot="1" x14ac:dyDescent="0.3">
      <c r="B64" s="209"/>
      <c r="C64" s="211"/>
      <c r="D64" s="124" t="s">
        <v>45</v>
      </c>
      <c r="E64" s="130">
        <f t="shared" si="63"/>
        <v>0</v>
      </c>
      <c r="F64" s="122">
        <f t="shared" si="64"/>
        <v>0</v>
      </c>
      <c r="G64" s="69">
        <v>0</v>
      </c>
      <c r="H64" s="69">
        <v>0</v>
      </c>
      <c r="I64" s="69">
        <v>0</v>
      </c>
      <c r="J64" s="69">
        <v>0</v>
      </c>
      <c r="K64" s="69">
        <v>0</v>
      </c>
      <c r="L64" s="69">
        <v>0</v>
      </c>
      <c r="M64" s="207"/>
    </row>
    <row r="65" spans="2:13" s="49" customFormat="1" ht="15.75" thickBot="1" x14ac:dyDescent="0.3">
      <c r="B65" s="209"/>
      <c r="C65" s="211"/>
      <c r="D65" s="123" t="s">
        <v>46</v>
      </c>
      <c r="E65" s="130">
        <f t="shared" si="63"/>
        <v>682.8</v>
      </c>
      <c r="F65" s="122">
        <f t="shared" si="64"/>
        <v>0</v>
      </c>
      <c r="G65" s="120">
        <v>0</v>
      </c>
      <c r="H65" s="120">
        <v>0</v>
      </c>
      <c r="I65" s="120">
        <v>682.8</v>
      </c>
      <c r="J65" s="120">
        <v>0</v>
      </c>
      <c r="K65" s="120">
        <v>0</v>
      </c>
      <c r="L65" s="69">
        <v>0</v>
      </c>
      <c r="M65" s="207"/>
    </row>
    <row r="66" spans="2:13" s="49" customFormat="1" ht="15.75" customHeight="1" thickBot="1" x14ac:dyDescent="0.3">
      <c r="B66" s="213" t="s">
        <v>211</v>
      </c>
      <c r="C66" s="249" t="s">
        <v>190</v>
      </c>
      <c r="D66" s="46" t="s">
        <v>43</v>
      </c>
      <c r="E66" s="121">
        <f>F66+I66+J66+K66+L66</f>
        <v>800</v>
      </c>
      <c r="F66" s="128">
        <f>G66+H66</f>
        <v>0</v>
      </c>
      <c r="G66" s="128">
        <f>G70</f>
        <v>0</v>
      </c>
      <c r="H66" s="128">
        <f>H70</f>
        <v>0</v>
      </c>
      <c r="I66" s="128">
        <f>I70</f>
        <v>0</v>
      </c>
      <c r="J66" s="128">
        <f t="shared" ref="J66:L69" si="66">J70</f>
        <v>800</v>
      </c>
      <c r="K66" s="128">
        <f t="shared" si="66"/>
        <v>0</v>
      </c>
      <c r="L66" s="128">
        <f t="shared" si="66"/>
        <v>0</v>
      </c>
      <c r="M66" s="203" t="s">
        <v>0</v>
      </c>
    </row>
    <row r="67" spans="2:13" s="49" customFormat="1" ht="15.75" thickBot="1" x14ac:dyDescent="0.3">
      <c r="B67" s="214"/>
      <c r="C67" s="216"/>
      <c r="D67" s="40" t="s">
        <v>44</v>
      </c>
      <c r="E67" s="121">
        <f t="shared" ref="E67:E69" si="67">F67+I67+J67+K67+L67</f>
        <v>800</v>
      </c>
      <c r="F67" s="128">
        <f t="shared" ref="F67:F69" si="68">G67+H67</f>
        <v>0</v>
      </c>
      <c r="G67" s="68">
        <f>G71</f>
        <v>0</v>
      </c>
      <c r="H67" s="68">
        <f t="shared" ref="H67:I67" si="69">H71</f>
        <v>0</v>
      </c>
      <c r="I67" s="68">
        <f t="shared" si="69"/>
        <v>0</v>
      </c>
      <c r="J67" s="68">
        <f t="shared" si="66"/>
        <v>800</v>
      </c>
      <c r="K67" s="68">
        <f t="shared" si="66"/>
        <v>0</v>
      </c>
      <c r="L67" s="68">
        <f t="shared" si="66"/>
        <v>0</v>
      </c>
      <c r="M67" s="204"/>
    </row>
    <row r="68" spans="2:13" s="49" customFormat="1" ht="15.75" thickBot="1" x14ac:dyDescent="0.3">
      <c r="B68" s="214"/>
      <c r="C68" s="216"/>
      <c r="D68" s="46" t="s">
        <v>45</v>
      </c>
      <c r="E68" s="121">
        <f t="shared" si="67"/>
        <v>0</v>
      </c>
      <c r="F68" s="128">
        <f t="shared" si="68"/>
        <v>0</v>
      </c>
      <c r="G68" s="68">
        <f>G72</f>
        <v>0</v>
      </c>
      <c r="H68" s="68">
        <f t="shared" ref="H68:I68" si="70">H72</f>
        <v>0</v>
      </c>
      <c r="I68" s="68">
        <f t="shared" si="70"/>
        <v>0</v>
      </c>
      <c r="J68" s="68">
        <f t="shared" si="66"/>
        <v>0</v>
      </c>
      <c r="K68" s="68">
        <f t="shared" si="66"/>
        <v>0</v>
      </c>
      <c r="L68" s="68">
        <f t="shared" si="66"/>
        <v>0</v>
      </c>
      <c r="M68" s="204"/>
    </row>
    <row r="69" spans="2:13" s="49" customFormat="1" ht="15.75" thickBot="1" x14ac:dyDescent="0.3">
      <c r="B69" s="215"/>
      <c r="C69" s="250"/>
      <c r="D69" s="127" t="s">
        <v>46</v>
      </c>
      <c r="E69" s="121">
        <f t="shared" si="67"/>
        <v>0</v>
      </c>
      <c r="F69" s="128">
        <f t="shared" si="68"/>
        <v>0</v>
      </c>
      <c r="G69" s="68">
        <f>G73</f>
        <v>0</v>
      </c>
      <c r="H69" s="68">
        <f t="shared" ref="H69:I69" si="71">H73</f>
        <v>0</v>
      </c>
      <c r="I69" s="68">
        <f t="shared" si="71"/>
        <v>0</v>
      </c>
      <c r="J69" s="68">
        <f t="shared" si="66"/>
        <v>0</v>
      </c>
      <c r="K69" s="68">
        <f t="shared" si="66"/>
        <v>0</v>
      </c>
      <c r="L69" s="68">
        <f t="shared" si="66"/>
        <v>0</v>
      </c>
      <c r="M69" s="205"/>
    </row>
    <row r="70" spans="2:13" s="49" customFormat="1" ht="15.75" customHeight="1" thickBot="1" x14ac:dyDescent="0.3">
      <c r="B70" s="222" t="s">
        <v>212</v>
      </c>
      <c r="C70" s="211" t="s">
        <v>210</v>
      </c>
      <c r="D70" s="126" t="s">
        <v>43</v>
      </c>
      <c r="E70" s="70">
        <f>F70+I70+J70+K70+L70</f>
        <v>800</v>
      </c>
      <c r="F70" s="70">
        <f>G70+H70</f>
        <v>0</v>
      </c>
      <c r="G70" s="70">
        <f t="shared" ref="G70" si="72">SUM(G71:G73)</f>
        <v>0</v>
      </c>
      <c r="H70" s="70">
        <f>SUM(H71:H73)</f>
        <v>0</v>
      </c>
      <c r="I70" s="70">
        <v>0</v>
      </c>
      <c r="J70" s="70">
        <f t="shared" ref="J70:L70" si="73">J71+J72+J73</f>
        <v>800</v>
      </c>
      <c r="K70" s="70">
        <f t="shared" si="73"/>
        <v>0</v>
      </c>
      <c r="L70" s="70">
        <f t="shared" si="73"/>
        <v>0</v>
      </c>
      <c r="M70" s="206" t="s">
        <v>154</v>
      </c>
    </row>
    <row r="71" spans="2:13" s="49" customFormat="1" ht="15.75" thickBot="1" x14ac:dyDescent="0.3">
      <c r="B71" s="222"/>
      <c r="C71" s="211"/>
      <c r="D71" s="42" t="s">
        <v>44</v>
      </c>
      <c r="E71" s="70">
        <f t="shared" ref="E71:E73" si="74">F71+I71+J71+K71+L71</f>
        <v>800</v>
      </c>
      <c r="F71" s="70">
        <f t="shared" ref="F71:F73" si="75">G71+H71</f>
        <v>0</v>
      </c>
      <c r="G71" s="70">
        <v>0</v>
      </c>
      <c r="H71" s="70">
        <v>0</v>
      </c>
      <c r="I71" s="70">
        <v>0</v>
      </c>
      <c r="J71" s="70">
        <v>800</v>
      </c>
      <c r="K71" s="70">
        <v>0</v>
      </c>
      <c r="L71" s="70">
        <v>0</v>
      </c>
      <c r="M71" s="207"/>
    </row>
    <row r="72" spans="2:13" s="49" customFormat="1" ht="15.75" thickBot="1" x14ac:dyDescent="0.3">
      <c r="B72" s="222"/>
      <c r="C72" s="211"/>
      <c r="D72" s="48" t="s">
        <v>45</v>
      </c>
      <c r="E72" s="70">
        <f t="shared" si="74"/>
        <v>0</v>
      </c>
      <c r="F72" s="70">
        <f t="shared" si="75"/>
        <v>0</v>
      </c>
      <c r="G72" s="70">
        <v>0</v>
      </c>
      <c r="H72" s="70">
        <v>0</v>
      </c>
      <c r="I72" s="70">
        <v>0</v>
      </c>
      <c r="J72" s="70">
        <v>0</v>
      </c>
      <c r="K72" s="70">
        <v>0</v>
      </c>
      <c r="L72" s="70">
        <v>0</v>
      </c>
      <c r="M72" s="207"/>
    </row>
    <row r="73" spans="2:13" s="49" customFormat="1" ht="15.75" thickBot="1" x14ac:dyDescent="0.3">
      <c r="B73" s="223"/>
      <c r="C73" s="212"/>
      <c r="D73" s="42" t="s">
        <v>46</v>
      </c>
      <c r="E73" s="70">
        <f t="shared" si="74"/>
        <v>0</v>
      </c>
      <c r="F73" s="70">
        <f t="shared" si="75"/>
        <v>0</v>
      </c>
      <c r="G73" s="70">
        <v>0</v>
      </c>
      <c r="H73" s="70">
        <v>0</v>
      </c>
      <c r="I73" s="70">
        <v>0</v>
      </c>
      <c r="J73" s="70">
        <v>0</v>
      </c>
      <c r="K73" s="70">
        <v>0</v>
      </c>
      <c r="L73" s="70">
        <v>0</v>
      </c>
      <c r="M73" s="199"/>
    </row>
    <row r="74" spans="2:13" s="49" customFormat="1" ht="15.75" customHeight="1" thickBot="1" x14ac:dyDescent="0.3">
      <c r="B74" s="213" t="s">
        <v>213</v>
      </c>
      <c r="C74" s="216" t="s">
        <v>193</v>
      </c>
      <c r="D74" s="46" t="s">
        <v>43</v>
      </c>
      <c r="E74" s="121">
        <f>F74+I74+J74+K74+L74</f>
        <v>8400</v>
      </c>
      <c r="F74" s="128">
        <f>G74+H74</f>
        <v>0</v>
      </c>
      <c r="G74" s="128">
        <f>G78</f>
        <v>0</v>
      </c>
      <c r="H74" s="128">
        <f>H78</f>
        <v>0</v>
      </c>
      <c r="I74" s="128">
        <f>I78</f>
        <v>0</v>
      </c>
      <c r="J74" s="128">
        <f t="shared" ref="J74:L77" si="76">J78</f>
        <v>8400</v>
      </c>
      <c r="K74" s="128">
        <f t="shared" si="76"/>
        <v>0</v>
      </c>
      <c r="L74" s="128">
        <f t="shared" si="76"/>
        <v>0</v>
      </c>
      <c r="M74" s="203" t="s">
        <v>0</v>
      </c>
    </row>
    <row r="75" spans="2:13" s="49" customFormat="1" ht="15.75" thickBot="1" x14ac:dyDescent="0.3">
      <c r="B75" s="214"/>
      <c r="C75" s="216"/>
      <c r="D75" s="40" t="s">
        <v>44</v>
      </c>
      <c r="E75" s="121">
        <f t="shared" ref="E75:E77" si="77">F75+I75+J75+K75+L75</f>
        <v>8400</v>
      </c>
      <c r="F75" s="128">
        <f t="shared" ref="F75:F77" si="78">G75+H75</f>
        <v>0</v>
      </c>
      <c r="G75" s="68">
        <f>G79</f>
        <v>0</v>
      </c>
      <c r="H75" s="68">
        <f t="shared" ref="H75:I75" si="79">H79</f>
        <v>0</v>
      </c>
      <c r="I75" s="68">
        <f t="shared" si="79"/>
        <v>0</v>
      </c>
      <c r="J75" s="68">
        <f t="shared" si="76"/>
        <v>8400</v>
      </c>
      <c r="K75" s="68">
        <f t="shared" si="76"/>
        <v>0</v>
      </c>
      <c r="L75" s="68">
        <f t="shared" si="76"/>
        <v>0</v>
      </c>
      <c r="M75" s="204"/>
    </row>
    <row r="76" spans="2:13" s="49" customFormat="1" ht="15.75" thickBot="1" x14ac:dyDescent="0.3">
      <c r="B76" s="214"/>
      <c r="C76" s="216"/>
      <c r="D76" s="46" t="s">
        <v>45</v>
      </c>
      <c r="E76" s="121">
        <f t="shared" si="77"/>
        <v>0</v>
      </c>
      <c r="F76" s="128">
        <f t="shared" si="78"/>
        <v>0</v>
      </c>
      <c r="G76" s="68">
        <f>G80</f>
        <v>0</v>
      </c>
      <c r="H76" s="68">
        <f t="shared" ref="H76:I76" si="80">H80</f>
        <v>0</v>
      </c>
      <c r="I76" s="68">
        <f t="shared" si="80"/>
        <v>0</v>
      </c>
      <c r="J76" s="68">
        <f t="shared" si="76"/>
        <v>0</v>
      </c>
      <c r="K76" s="68">
        <f t="shared" si="76"/>
        <v>0</v>
      </c>
      <c r="L76" s="68">
        <f t="shared" si="76"/>
        <v>0</v>
      </c>
      <c r="M76" s="204"/>
    </row>
    <row r="77" spans="2:13" s="49" customFormat="1" ht="15.75" thickBot="1" x14ac:dyDescent="0.3">
      <c r="B77" s="215"/>
      <c r="C77" s="217"/>
      <c r="D77" s="127" t="s">
        <v>46</v>
      </c>
      <c r="E77" s="121">
        <f t="shared" si="77"/>
        <v>0</v>
      </c>
      <c r="F77" s="128">
        <f t="shared" si="78"/>
        <v>0</v>
      </c>
      <c r="G77" s="68">
        <f>G81</f>
        <v>0</v>
      </c>
      <c r="H77" s="68">
        <f t="shared" ref="H77:I77" si="81">H81</f>
        <v>0</v>
      </c>
      <c r="I77" s="68">
        <f t="shared" si="81"/>
        <v>0</v>
      </c>
      <c r="J77" s="68">
        <f t="shared" si="76"/>
        <v>0</v>
      </c>
      <c r="K77" s="68">
        <f t="shared" si="76"/>
        <v>0</v>
      </c>
      <c r="L77" s="68">
        <f t="shared" si="76"/>
        <v>0</v>
      </c>
      <c r="M77" s="205"/>
    </row>
    <row r="78" spans="2:13" s="49" customFormat="1" ht="15.75" customHeight="1" thickBot="1" x14ac:dyDescent="0.3">
      <c r="B78" s="222" t="s">
        <v>214</v>
      </c>
      <c r="C78" s="231" t="s">
        <v>194</v>
      </c>
      <c r="D78" s="126" t="s">
        <v>43</v>
      </c>
      <c r="E78" s="70">
        <f>F78+I78+J78+K78+L78</f>
        <v>8400</v>
      </c>
      <c r="F78" s="70">
        <f>G78+H78</f>
        <v>0</v>
      </c>
      <c r="G78" s="70">
        <f t="shared" ref="G78:J78" si="82">SUM(G79:G81)</f>
        <v>0</v>
      </c>
      <c r="H78" s="70">
        <f t="shared" si="82"/>
        <v>0</v>
      </c>
      <c r="I78" s="168">
        <f t="shared" si="82"/>
        <v>0</v>
      </c>
      <c r="J78" s="70">
        <f t="shared" si="82"/>
        <v>8400</v>
      </c>
      <c r="K78" s="70">
        <f t="shared" ref="K78:L78" si="83">SUM(K79:K81)</f>
        <v>0</v>
      </c>
      <c r="L78" s="70">
        <f t="shared" si="83"/>
        <v>0</v>
      </c>
      <c r="M78" s="206" t="s">
        <v>154</v>
      </c>
    </row>
    <row r="79" spans="2:13" s="49" customFormat="1" ht="15.75" thickBot="1" x14ac:dyDescent="0.3">
      <c r="B79" s="222"/>
      <c r="C79" s="211"/>
      <c r="D79" s="42" t="s">
        <v>44</v>
      </c>
      <c r="E79" s="70">
        <f t="shared" ref="E79:E81" si="84">F79+I79+J79+K79+L79</f>
        <v>8400</v>
      </c>
      <c r="F79" s="70">
        <f t="shared" ref="F79:F81" si="85">G79+H79</f>
        <v>0</v>
      </c>
      <c r="G79" s="70">
        <v>0</v>
      </c>
      <c r="H79" s="70">
        <v>0</v>
      </c>
      <c r="I79" s="168">
        <v>0</v>
      </c>
      <c r="J79" s="70">
        <v>8400</v>
      </c>
      <c r="K79" s="70">
        <v>0</v>
      </c>
      <c r="L79" s="70">
        <v>0</v>
      </c>
      <c r="M79" s="207"/>
    </row>
    <row r="80" spans="2:13" s="49" customFormat="1" ht="15.75" thickBot="1" x14ac:dyDescent="0.3">
      <c r="B80" s="222"/>
      <c r="C80" s="211"/>
      <c r="D80" s="48" t="s">
        <v>45</v>
      </c>
      <c r="E80" s="70">
        <f t="shared" si="84"/>
        <v>0</v>
      </c>
      <c r="F80" s="70">
        <f t="shared" si="85"/>
        <v>0</v>
      </c>
      <c r="G80" s="70">
        <v>0</v>
      </c>
      <c r="H80" s="70">
        <v>0</v>
      </c>
      <c r="I80" s="70">
        <v>0</v>
      </c>
      <c r="J80" s="70">
        <v>0</v>
      </c>
      <c r="K80" s="70">
        <v>0</v>
      </c>
      <c r="L80" s="70">
        <v>0</v>
      </c>
      <c r="M80" s="207"/>
    </row>
    <row r="81" spans="2:13" s="49" customFormat="1" ht="15.75" thickBot="1" x14ac:dyDescent="0.3">
      <c r="B81" s="223"/>
      <c r="C81" s="211"/>
      <c r="D81" s="42" t="s">
        <v>46</v>
      </c>
      <c r="E81" s="70">
        <f t="shared" si="84"/>
        <v>0</v>
      </c>
      <c r="F81" s="70">
        <f t="shared" si="85"/>
        <v>0</v>
      </c>
      <c r="G81" s="70">
        <v>0</v>
      </c>
      <c r="H81" s="70">
        <v>0</v>
      </c>
      <c r="I81" s="70">
        <v>0</v>
      </c>
      <c r="J81" s="70">
        <v>0</v>
      </c>
      <c r="K81" s="70">
        <v>0</v>
      </c>
      <c r="L81" s="70">
        <v>0</v>
      </c>
      <c r="M81" s="199"/>
    </row>
    <row r="82" spans="2:13" s="49" customFormat="1" ht="15.75" customHeight="1" thickBot="1" x14ac:dyDescent="0.3">
      <c r="B82" s="213" t="s">
        <v>249</v>
      </c>
      <c r="C82" s="249" t="s">
        <v>244</v>
      </c>
      <c r="D82" s="46" t="s">
        <v>43</v>
      </c>
      <c r="E82" s="121">
        <f>F82+I82+J82+K82+L82</f>
        <v>2266.4</v>
      </c>
      <c r="F82" s="128">
        <f>G82+H82</f>
        <v>0</v>
      </c>
      <c r="G82" s="128">
        <f>G86</f>
        <v>0</v>
      </c>
      <c r="H82" s="128">
        <f>H86</f>
        <v>0</v>
      </c>
      <c r="I82" s="128">
        <f>I86</f>
        <v>2266.4</v>
      </c>
      <c r="J82" s="128">
        <f t="shared" ref="J82:L85" si="86">J86</f>
        <v>0</v>
      </c>
      <c r="K82" s="128">
        <f t="shared" si="86"/>
        <v>0</v>
      </c>
      <c r="L82" s="128">
        <f t="shared" si="86"/>
        <v>0</v>
      </c>
      <c r="M82" s="203" t="s">
        <v>0</v>
      </c>
    </row>
    <row r="83" spans="2:13" s="49" customFormat="1" ht="15.75" thickBot="1" x14ac:dyDescent="0.3">
      <c r="B83" s="214"/>
      <c r="C83" s="216"/>
      <c r="D83" s="40" t="s">
        <v>44</v>
      </c>
      <c r="E83" s="121">
        <f t="shared" ref="E83:E85" si="87">F83+I83+J83+K83+L83</f>
        <v>0</v>
      </c>
      <c r="F83" s="128">
        <f t="shared" ref="F83:F85" si="88">G83+H83</f>
        <v>0</v>
      </c>
      <c r="G83" s="68">
        <f>G87</f>
        <v>0</v>
      </c>
      <c r="H83" s="68">
        <f t="shared" ref="H83:I83" si="89">H87</f>
        <v>0</v>
      </c>
      <c r="I83" s="68">
        <f t="shared" si="89"/>
        <v>0</v>
      </c>
      <c r="J83" s="68">
        <f t="shared" si="86"/>
        <v>0</v>
      </c>
      <c r="K83" s="68">
        <f t="shared" si="86"/>
        <v>0</v>
      </c>
      <c r="L83" s="68">
        <f t="shared" si="86"/>
        <v>0</v>
      </c>
      <c r="M83" s="204"/>
    </row>
    <row r="84" spans="2:13" s="49" customFormat="1" ht="15.75" thickBot="1" x14ac:dyDescent="0.3">
      <c r="B84" s="214"/>
      <c r="C84" s="216"/>
      <c r="D84" s="46" t="s">
        <v>45</v>
      </c>
      <c r="E84" s="121">
        <f t="shared" si="87"/>
        <v>2266.4</v>
      </c>
      <c r="F84" s="128">
        <f t="shared" si="88"/>
        <v>0</v>
      </c>
      <c r="G84" s="68">
        <f>G88</f>
        <v>0</v>
      </c>
      <c r="H84" s="68">
        <f t="shared" ref="H84:I84" si="90">H88</f>
        <v>0</v>
      </c>
      <c r="I84" s="68">
        <f t="shared" si="90"/>
        <v>2266.4</v>
      </c>
      <c r="J84" s="68">
        <f t="shared" si="86"/>
        <v>0</v>
      </c>
      <c r="K84" s="68">
        <f t="shared" si="86"/>
        <v>0</v>
      </c>
      <c r="L84" s="68">
        <f t="shared" si="86"/>
        <v>0</v>
      </c>
      <c r="M84" s="204"/>
    </row>
    <row r="85" spans="2:13" s="49" customFormat="1" ht="15.75" thickBot="1" x14ac:dyDescent="0.3">
      <c r="B85" s="215"/>
      <c r="C85" s="250"/>
      <c r="D85" s="127" t="s">
        <v>46</v>
      </c>
      <c r="E85" s="121">
        <f t="shared" si="87"/>
        <v>0</v>
      </c>
      <c r="F85" s="128">
        <f t="shared" si="88"/>
        <v>0</v>
      </c>
      <c r="G85" s="68">
        <f>G89</f>
        <v>0</v>
      </c>
      <c r="H85" s="68">
        <f t="shared" ref="H85:I85" si="91">H89</f>
        <v>0</v>
      </c>
      <c r="I85" s="68">
        <f t="shared" si="91"/>
        <v>0</v>
      </c>
      <c r="J85" s="68">
        <f t="shared" si="86"/>
        <v>0</v>
      </c>
      <c r="K85" s="68">
        <f t="shared" si="86"/>
        <v>0</v>
      </c>
      <c r="L85" s="68">
        <f t="shared" si="86"/>
        <v>0</v>
      </c>
      <c r="M85" s="205"/>
    </row>
    <row r="86" spans="2:13" s="49" customFormat="1" ht="15.75" customHeight="1" thickBot="1" x14ac:dyDescent="0.3">
      <c r="B86" s="222" t="s">
        <v>250</v>
      </c>
      <c r="C86" s="211" t="s">
        <v>246</v>
      </c>
      <c r="D86" s="149" t="s">
        <v>43</v>
      </c>
      <c r="E86" s="70">
        <f>F86+I86+J86+K86+L86</f>
        <v>2266.4</v>
      </c>
      <c r="F86" s="70">
        <f>G86+H86</f>
        <v>0</v>
      </c>
      <c r="G86" s="70">
        <f t="shared" ref="G86:I86" si="92">SUM(G87:G89)</f>
        <v>0</v>
      </c>
      <c r="H86" s="70">
        <f t="shared" si="92"/>
        <v>0</v>
      </c>
      <c r="I86" s="70">
        <f t="shared" si="92"/>
        <v>2266.4</v>
      </c>
      <c r="J86" s="70">
        <f t="shared" ref="J86" si="93">SUM(J87:J89)</f>
        <v>0</v>
      </c>
      <c r="K86" s="70">
        <f t="shared" ref="K86:L86" si="94">SUM(K87:K89)</f>
        <v>0</v>
      </c>
      <c r="L86" s="70">
        <f t="shared" si="94"/>
        <v>0</v>
      </c>
      <c r="M86" s="206" t="s">
        <v>251</v>
      </c>
    </row>
    <row r="87" spans="2:13" s="49" customFormat="1" ht="15.75" thickBot="1" x14ac:dyDescent="0.3">
      <c r="B87" s="222"/>
      <c r="C87" s="211"/>
      <c r="D87" s="42" t="s">
        <v>44</v>
      </c>
      <c r="E87" s="70">
        <f t="shared" ref="E87:E89" si="95">F87+I87+J87+K87+L87</f>
        <v>0</v>
      </c>
      <c r="F87" s="70">
        <f t="shared" ref="F87:F89" si="96">G87+H87</f>
        <v>0</v>
      </c>
      <c r="G87" s="70">
        <v>0</v>
      </c>
      <c r="H87" s="70">
        <v>0</v>
      </c>
      <c r="I87" s="70">
        <v>0</v>
      </c>
      <c r="J87" s="70">
        <v>0</v>
      </c>
      <c r="K87" s="70">
        <v>0</v>
      </c>
      <c r="L87" s="70">
        <v>0</v>
      </c>
      <c r="M87" s="207"/>
    </row>
    <row r="88" spans="2:13" s="49" customFormat="1" ht="15.75" customHeight="1" thickBot="1" x14ac:dyDescent="0.3">
      <c r="B88" s="222"/>
      <c r="C88" s="211"/>
      <c r="D88" s="150" t="s">
        <v>45</v>
      </c>
      <c r="E88" s="70">
        <f t="shared" si="95"/>
        <v>2266.4</v>
      </c>
      <c r="F88" s="70">
        <f t="shared" si="96"/>
        <v>0</v>
      </c>
      <c r="G88" s="70">
        <v>0</v>
      </c>
      <c r="H88" s="70">
        <v>0</v>
      </c>
      <c r="I88" s="70">
        <v>2266.4</v>
      </c>
      <c r="J88" s="70">
        <v>0</v>
      </c>
      <c r="K88" s="70">
        <v>0</v>
      </c>
      <c r="L88" s="70">
        <v>0</v>
      </c>
      <c r="M88" s="207"/>
    </row>
    <row r="89" spans="2:13" s="49" customFormat="1" ht="15.75" thickBot="1" x14ac:dyDescent="0.3">
      <c r="B89" s="223"/>
      <c r="C89" s="211"/>
      <c r="D89" s="42" t="s">
        <v>46</v>
      </c>
      <c r="E89" s="70">
        <f t="shared" si="95"/>
        <v>0</v>
      </c>
      <c r="F89" s="70">
        <f t="shared" si="96"/>
        <v>0</v>
      </c>
      <c r="G89" s="70">
        <v>0</v>
      </c>
      <c r="H89" s="70">
        <v>0</v>
      </c>
      <c r="I89" s="70">
        <v>0</v>
      </c>
      <c r="J89" s="70">
        <v>0</v>
      </c>
      <c r="K89" s="70">
        <v>0</v>
      </c>
      <c r="L89" s="70">
        <v>0</v>
      </c>
      <c r="M89" s="199"/>
    </row>
    <row r="90" spans="2:13" ht="15.75" customHeight="1" thickBot="1" x14ac:dyDescent="0.3">
      <c r="B90" s="246" t="s">
        <v>1</v>
      </c>
      <c r="C90" s="247"/>
      <c r="D90" s="247"/>
      <c r="E90" s="247"/>
      <c r="F90" s="247"/>
      <c r="G90" s="247"/>
      <c r="H90" s="247"/>
      <c r="I90" s="247"/>
      <c r="J90" s="247"/>
      <c r="K90" s="247"/>
      <c r="L90" s="247"/>
      <c r="M90" s="248"/>
    </row>
    <row r="91" spans="2:13" ht="15.75" thickBot="1" x14ac:dyDescent="0.3">
      <c r="B91" s="239"/>
      <c r="C91" s="232" t="s">
        <v>34</v>
      </c>
      <c r="D91" s="39" t="s">
        <v>43</v>
      </c>
      <c r="E91" s="67">
        <f>F91+I91+J91+K91+L91</f>
        <v>53842.8</v>
      </c>
      <c r="F91" s="67">
        <f>G91+H91</f>
        <v>15881.1</v>
      </c>
      <c r="G91" s="67">
        <f t="shared" ref="G91:L94" si="97">G95+G131+G143+G151</f>
        <v>8969.4</v>
      </c>
      <c r="H91" s="67">
        <f t="shared" si="97"/>
        <v>6911.7000000000007</v>
      </c>
      <c r="I91" s="67">
        <f t="shared" si="97"/>
        <v>24609.8</v>
      </c>
      <c r="J91" s="67">
        <f t="shared" si="97"/>
        <v>7709.9</v>
      </c>
      <c r="K91" s="67">
        <f t="shared" si="97"/>
        <v>2765.8</v>
      </c>
      <c r="L91" s="67">
        <f t="shared" si="97"/>
        <v>2876.2</v>
      </c>
      <c r="M91" s="229"/>
    </row>
    <row r="92" spans="2:13" ht="15.75" thickBot="1" x14ac:dyDescent="0.3">
      <c r="B92" s="240"/>
      <c r="C92" s="232"/>
      <c r="D92" s="45" t="s">
        <v>44</v>
      </c>
      <c r="E92" s="67">
        <f t="shared" ref="E92:E94" si="98">F92+I92+J92+K92+L92</f>
        <v>46315.700000000004</v>
      </c>
      <c r="F92" s="67">
        <f t="shared" ref="F92:F94" si="99">G92+H92</f>
        <v>8354</v>
      </c>
      <c r="G92" s="67">
        <f t="shared" si="97"/>
        <v>2685.2</v>
      </c>
      <c r="H92" s="67">
        <f t="shared" si="97"/>
        <v>5668.8</v>
      </c>
      <c r="I92" s="67">
        <f t="shared" si="97"/>
        <v>24609.8</v>
      </c>
      <c r="J92" s="67">
        <f t="shared" si="97"/>
        <v>7709.9</v>
      </c>
      <c r="K92" s="67">
        <f t="shared" si="97"/>
        <v>2765.8</v>
      </c>
      <c r="L92" s="67">
        <f t="shared" si="97"/>
        <v>2876.2</v>
      </c>
      <c r="M92" s="229"/>
    </row>
    <row r="93" spans="2:13" ht="15.75" thickBot="1" x14ac:dyDescent="0.3">
      <c r="B93" s="240"/>
      <c r="C93" s="232"/>
      <c r="D93" s="39" t="s">
        <v>45</v>
      </c>
      <c r="E93" s="67">
        <f t="shared" si="98"/>
        <v>1242.9000000000001</v>
      </c>
      <c r="F93" s="67">
        <f t="shared" si="99"/>
        <v>1242.9000000000001</v>
      </c>
      <c r="G93" s="67">
        <f t="shared" si="97"/>
        <v>0</v>
      </c>
      <c r="H93" s="67">
        <f t="shared" si="97"/>
        <v>1242.9000000000001</v>
      </c>
      <c r="I93" s="67">
        <f t="shared" si="97"/>
        <v>0</v>
      </c>
      <c r="J93" s="67">
        <f t="shared" si="97"/>
        <v>0</v>
      </c>
      <c r="K93" s="67">
        <f t="shared" si="97"/>
        <v>0</v>
      </c>
      <c r="L93" s="67">
        <f t="shared" si="97"/>
        <v>0</v>
      </c>
      <c r="M93" s="229"/>
    </row>
    <row r="94" spans="2:13" ht="15.75" thickBot="1" x14ac:dyDescent="0.3">
      <c r="B94" s="241"/>
      <c r="C94" s="233"/>
      <c r="D94" s="45" t="s">
        <v>46</v>
      </c>
      <c r="E94" s="67">
        <f t="shared" si="98"/>
        <v>6284.2</v>
      </c>
      <c r="F94" s="67">
        <f t="shared" si="99"/>
        <v>6284.2</v>
      </c>
      <c r="G94" s="67">
        <f t="shared" ref="G94:I94" si="100">G98+G134+G146+G154</f>
        <v>6284.2</v>
      </c>
      <c r="H94" s="67">
        <f t="shared" si="100"/>
        <v>0</v>
      </c>
      <c r="I94" s="67">
        <f t="shared" si="100"/>
        <v>0</v>
      </c>
      <c r="J94" s="67">
        <f t="shared" si="97"/>
        <v>0</v>
      </c>
      <c r="K94" s="67">
        <f t="shared" si="97"/>
        <v>0</v>
      </c>
      <c r="L94" s="67">
        <f>L98+L134+L146+L154</f>
        <v>0</v>
      </c>
      <c r="M94" s="234"/>
    </row>
    <row r="95" spans="2:13" ht="15.75" thickBot="1" x14ac:dyDescent="0.3">
      <c r="B95" s="235" t="s">
        <v>8</v>
      </c>
      <c r="C95" s="216" t="s">
        <v>176</v>
      </c>
      <c r="D95" s="40" t="s">
        <v>43</v>
      </c>
      <c r="E95" s="68">
        <f>F95+I95+J95+K95+L95</f>
        <v>33683.799999999996</v>
      </c>
      <c r="F95" s="68">
        <f>G95+H95</f>
        <v>14295.2</v>
      </c>
      <c r="G95" s="68">
        <f t="shared" ref="G95" si="101">G99+G103+G119+G123+G127+G107</f>
        <v>8969.4</v>
      </c>
      <c r="H95" s="68">
        <f t="shared" ref="H95:L95" si="102">H99+H103+H119+H123+H127+H107</f>
        <v>5325.8</v>
      </c>
      <c r="I95" s="68">
        <f t="shared" si="102"/>
        <v>13806.4</v>
      </c>
      <c r="J95" s="68">
        <f t="shared" si="102"/>
        <v>4846.7</v>
      </c>
      <c r="K95" s="68">
        <f t="shared" si="102"/>
        <v>360.5</v>
      </c>
      <c r="L95" s="68">
        <f t="shared" si="102"/>
        <v>375</v>
      </c>
      <c r="M95" s="204" t="s">
        <v>183</v>
      </c>
    </row>
    <row r="96" spans="2:13" ht="15.75" thickBot="1" x14ac:dyDescent="0.3">
      <c r="B96" s="235"/>
      <c r="C96" s="216"/>
      <c r="D96" s="46" t="s">
        <v>44</v>
      </c>
      <c r="E96" s="68">
        <f t="shared" ref="E96:E98" si="103">F96+I96+J96+K96+L96</f>
        <v>27399.600000000002</v>
      </c>
      <c r="F96" s="68">
        <f t="shared" ref="F96:F98" si="104">G96+H96</f>
        <v>8011</v>
      </c>
      <c r="G96" s="68">
        <f t="shared" ref="G96:L98" si="105">G100+G104+G120+G124+G128+G108+G112+G116</f>
        <v>2685.2</v>
      </c>
      <c r="H96" s="68">
        <f t="shared" si="105"/>
        <v>5325.8</v>
      </c>
      <c r="I96" s="68">
        <f t="shared" si="105"/>
        <v>13806.4</v>
      </c>
      <c r="J96" s="68">
        <f t="shared" si="105"/>
        <v>4846.7</v>
      </c>
      <c r="K96" s="68">
        <f t="shared" si="105"/>
        <v>360.5</v>
      </c>
      <c r="L96" s="68">
        <f t="shared" si="105"/>
        <v>375</v>
      </c>
      <c r="M96" s="204"/>
    </row>
    <row r="97" spans="2:13" ht="15.75" thickBot="1" x14ac:dyDescent="0.3">
      <c r="B97" s="235"/>
      <c r="C97" s="216"/>
      <c r="D97" s="40" t="s">
        <v>45</v>
      </c>
      <c r="E97" s="68">
        <f t="shared" si="103"/>
        <v>0</v>
      </c>
      <c r="F97" s="68">
        <f t="shared" si="104"/>
        <v>0</v>
      </c>
      <c r="G97" s="68">
        <f t="shared" si="105"/>
        <v>0</v>
      </c>
      <c r="H97" s="68">
        <f t="shared" si="105"/>
        <v>0</v>
      </c>
      <c r="I97" s="68">
        <f t="shared" si="105"/>
        <v>0</v>
      </c>
      <c r="J97" s="68">
        <f t="shared" si="105"/>
        <v>0</v>
      </c>
      <c r="K97" s="68">
        <f t="shared" si="105"/>
        <v>0</v>
      </c>
      <c r="L97" s="68">
        <f t="shared" si="105"/>
        <v>0</v>
      </c>
      <c r="M97" s="204"/>
    </row>
    <row r="98" spans="2:13" ht="15.75" thickBot="1" x14ac:dyDescent="0.3">
      <c r="B98" s="235"/>
      <c r="C98" s="217"/>
      <c r="D98" s="46" t="s">
        <v>46</v>
      </c>
      <c r="E98" s="68">
        <f t="shared" si="103"/>
        <v>6284.2</v>
      </c>
      <c r="F98" s="68">
        <f t="shared" si="104"/>
        <v>6284.2</v>
      </c>
      <c r="G98" s="68">
        <f t="shared" ref="G98:I98" si="106">G102+G106+G122+G126+G130+G110+G114+G118</f>
        <v>6284.2</v>
      </c>
      <c r="H98" s="68">
        <f t="shared" si="106"/>
        <v>0</v>
      </c>
      <c r="I98" s="68">
        <f t="shared" si="106"/>
        <v>0</v>
      </c>
      <c r="J98" s="68">
        <f t="shared" si="105"/>
        <v>0</v>
      </c>
      <c r="K98" s="68">
        <f t="shared" si="105"/>
        <v>0</v>
      </c>
      <c r="L98" s="68">
        <f>L102+L106+L122+L126+L130+L110+L114+L118</f>
        <v>0</v>
      </c>
      <c r="M98" s="205"/>
    </row>
    <row r="99" spans="2:13" ht="15.75" customHeight="1" thickBot="1" x14ac:dyDescent="0.3">
      <c r="B99" s="221" t="s">
        <v>7</v>
      </c>
      <c r="C99" s="231" t="s">
        <v>179</v>
      </c>
      <c r="D99" s="41" t="s">
        <v>43</v>
      </c>
      <c r="E99" s="70">
        <f>F99+I99+J99+K99+L99</f>
        <v>6830.5999999999995</v>
      </c>
      <c r="F99" s="70">
        <f>G99+H99</f>
        <v>6830.5999999999995</v>
      </c>
      <c r="G99" s="69">
        <f t="shared" ref="G99" si="107">SUM(G100:G102)</f>
        <v>6830.5999999999995</v>
      </c>
      <c r="H99" s="69">
        <f t="shared" ref="H99:L99" si="108">SUM(H100:H102)</f>
        <v>0</v>
      </c>
      <c r="I99" s="69">
        <f t="shared" si="108"/>
        <v>0</v>
      </c>
      <c r="J99" s="69">
        <f t="shared" si="108"/>
        <v>0</v>
      </c>
      <c r="K99" s="69">
        <f t="shared" si="108"/>
        <v>0</v>
      </c>
      <c r="L99" s="69">
        <f t="shared" si="108"/>
        <v>0</v>
      </c>
      <c r="M99" s="206" t="s">
        <v>36</v>
      </c>
    </row>
    <row r="100" spans="2:13" ht="15.75" thickBot="1" x14ac:dyDescent="0.3">
      <c r="B100" s="222"/>
      <c r="C100" s="211"/>
      <c r="D100" s="47" t="s">
        <v>44</v>
      </c>
      <c r="E100" s="70">
        <f t="shared" ref="E100:E130" si="109">F100+I100+J100+K100+L100</f>
        <v>546.4</v>
      </c>
      <c r="F100" s="70">
        <f t="shared" ref="F100:F130" si="110">G100+H100</f>
        <v>546.4</v>
      </c>
      <c r="G100" s="69">
        <v>546.4</v>
      </c>
      <c r="H100" s="69">
        <v>0</v>
      </c>
      <c r="I100" s="69">
        <v>0</v>
      </c>
      <c r="J100" s="69">
        <v>0</v>
      </c>
      <c r="K100" s="69">
        <v>0</v>
      </c>
      <c r="L100" s="69">
        <v>0</v>
      </c>
      <c r="M100" s="207"/>
    </row>
    <row r="101" spans="2:13" ht="15.75" thickBot="1" x14ac:dyDescent="0.3">
      <c r="B101" s="222"/>
      <c r="C101" s="211"/>
      <c r="D101" s="41" t="s">
        <v>45</v>
      </c>
      <c r="E101" s="70">
        <f t="shared" si="109"/>
        <v>0</v>
      </c>
      <c r="F101" s="70">
        <f t="shared" si="110"/>
        <v>0</v>
      </c>
      <c r="G101" s="69">
        <v>0</v>
      </c>
      <c r="H101" s="69">
        <v>0</v>
      </c>
      <c r="I101" s="69">
        <v>0</v>
      </c>
      <c r="J101" s="69">
        <v>0</v>
      </c>
      <c r="K101" s="69">
        <v>0</v>
      </c>
      <c r="L101" s="69">
        <v>0</v>
      </c>
      <c r="M101" s="207"/>
    </row>
    <row r="102" spans="2:13" ht="15.75" thickBot="1" x14ac:dyDescent="0.3">
      <c r="B102" s="223"/>
      <c r="C102" s="212"/>
      <c r="D102" s="47" t="s">
        <v>46</v>
      </c>
      <c r="E102" s="70">
        <f t="shared" si="109"/>
        <v>6284.2</v>
      </c>
      <c r="F102" s="70">
        <f t="shared" si="110"/>
        <v>6284.2</v>
      </c>
      <c r="G102" s="69">
        <v>6284.2</v>
      </c>
      <c r="H102" s="69">
        <v>0</v>
      </c>
      <c r="I102" s="69">
        <v>0</v>
      </c>
      <c r="J102" s="69">
        <v>0</v>
      </c>
      <c r="K102" s="69">
        <v>0</v>
      </c>
      <c r="L102" s="69">
        <v>0</v>
      </c>
      <c r="M102" s="227"/>
    </row>
    <row r="103" spans="2:13" ht="15.75" customHeight="1" thickBot="1" x14ac:dyDescent="0.3">
      <c r="B103" s="253" t="s">
        <v>10</v>
      </c>
      <c r="C103" s="231" t="s">
        <v>268</v>
      </c>
      <c r="D103" s="41" t="s">
        <v>43</v>
      </c>
      <c r="E103" s="70">
        <f t="shared" si="109"/>
        <v>22136.1</v>
      </c>
      <c r="F103" s="70">
        <f t="shared" si="110"/>
        <v>4000</v>
      </c>
      <c r="G103" s="69">
        <f t="shared" ref="G103" si="111">SUM(G104:G106)</f>
        <v>0</v>
      </c>
      <c r="H103" s="69">
        <f t="shared" ref="H103:L103" si="112">SUM(H104:H106)</f>
        <v>4000</v>
      </c>
      <c r="I103" s="69">
        <f t="shared" si="112"/>
        <v>13636.1</v>
      </c>
      <c r="J103" s="69">
        <f t="shared" si="112"/>
        <v>4500</v>
      </c>
      <c r="K103" s="69">
        <f t="shared" si="112"/>
        <v>0</v>
      </c>
      <c r="L103" s="69">
        <f t="shared" si="112"/>
        <v>0</v>
      </c>
      <c r="M103" s="206" t="s">
        <v>42</v>
      </c>
    </row>
    <row r="104" spans="2:13" ht="15.75" thickBot="1" x14ac:dyDescent="0.3">
      <c r="B104" s="222"/>
      <c r="C104" s="211"/>
      <c r="D104" s="47" t="s">
        <v>44</v>
      </c>
      <c r="E104" s="70">
        <f t="shared" si="109"/>
        <v>22136.1</v>
      </c>
      <c r="F104" s="70">
        <f t="shared" si="110"/>
        <v>4000</v>
      </c>
      <c r="G104" s="69">
        <v>0</v>
      </c>
      <c r="H104" s="69">
        <v>4000</v>
      </c>
      <c r="I104" s="69">
        <v>13636.1</v>
      </c>
      <c r="J104" s="69">
        <v>4500</v>
      </c>
      <c r="K104" s="69">
        <v>0</v>
      </c>
      <c r="L104" s="69">
        <v>0</v>
      </c>
      <c r="M104" s="207"/>
    </row>
    <row r="105" spans="2:13" ht="15.75" thickBot="1" x14ac:dyDescent="0.3">
      <c r="B105" s="222"/>
      <c r="C105" s="211"/>
      <c r="D105" s="41" t="s">
        <v>45</v>
      </c>
      <c r="E105" s="70">
        <f t="shared" si="109"/>
        <v>0</v>
      </c>
      <c r="F105" s="70">
        <f t="shared" si="110"/>
        <v>0</v>
      </c>
      <c r="G105" s="69">
        <v>0</v>
      </c>
      <c r="H105" s="69">
        <v>0</v>
      </c>
      <c r="I105" s="69">
        <v>0</v>
      </c>
      <c r="J105" s="69">
        <v>0</v>
      </c>
      <c r="K105" s="69">
        <v>0</v>
      </c>
      <c r="L105" s="69">
        <v>0</v>
      </c>
      <c r="M105" s="207"/>
    </row>
    <row r="106" spans="2:13" ht="15.75" thickBot="1" x14ac:dyDescent="0.3">
      <c r="B106" s="223"/>
      <c r="C106" s="211"/>
      <c r="D106" s="47" t="s">
        <v>46</v>
      </c>
      <c r="E106" s="70">
        <f t="shared" si="109"/>
        <v>0</v>
      </c>
      <c r="F106" s="70">
        <f t="shared" si="110"/>
        <v>0</v>
      </c>
      <c r="G106" s="69">
        <v>0</v>
      </c>
      <c r="H106" s="69">
        <v>0</v>
      </c>
      <c r="I106" s="69">
        <v>0</v>
      </c>
      <c r="J106" s="69">
        <v>0</v>
      </c>
      <c r="K106" s="69">
        <v>0</v>
      </c>
      <c r="L106" s="69">
        <v>0</v>
      </c>
      <c r="M106" s="207"/>
    </row>
    <row r="107" spans="2:13" s="49" customFormat="1" ht="15.75" customHeight="1" thickBot="1" x14ac:dyDescent="0.3">
      <c r="B107" s="221" t="s">
        <v>16</v>
      </c>
      <c r="C107" s="236" t="s">
        <v>168</v>
      </c>
      <c r="D107" s="41" t="s">
        <v>43</v>
      </c>
      <c r="E107" s="70">
        <f t="shared" si="109"/>
        <v>1703.5</v>
      </c>
      <c r="F107" s="70">
        <f t="shared" si="110"/>
        <v>451</v>
      </c>
      <c r="G107" s="69">
        <f t="shared" ref="G107" si="113">SUM(G108:G110)</f>
        <v>231.7</v>
      </c>
      <c r="H107" s="69">
        <f t="shared" ref="H107:L107" si="114">SUM(H108:H110)</f>
        <v>219.3</v>
      </c>
      <c r="I107" s="69">
        <f t="shared" si="114"/>
        <v>170.3</v>
      </c>
      <c r="J107" s="69">
        <f t="shared" si="114"/>
        <v>346.7</v>
      </c>
      <c r="K107" s="69">
        <f t="shared" si="114"/>
        <v>360.5</v>
      </c>
      <c r="L107" s="69">
        <f t="shared" si="114"/>
        <v>375</v>
      </c>
      <c r="M107" s="198" t="s">
        <v>36</v>
      </c>
    </row>
    <row r="108" spans="2:13" s="49" customFormat="1" ht="15.75" thickBot="1" x14ac:dyDescent="0.3">
      <c r="B108" s="222"/>
      <c r="C108" s="211"/>
      <c r="D108" s="47" t="s">
        <v>44</v>
      </c>
      <c r="E108" s="70">
        <f t="shared" si="109"/>
        <v>1703.5</v>
      </c>
      <c r="F108" s="70">
        <f t="shared" si="110"/>
        <v>451</v>
      </c>
      <c r="G108" s="69">
        <v>231.7</v>
      </c>
      <c r="H108" s="69">
        <v>219.3</v>
      </c>
      <c r="I108" s="69">
        <v>170.3</v>
      </c>
      <c r="J108" s="69">
        <v>346.7</v>
      </c>
      <c r="K108" s="69">
        <v>360.5</v>
      </c>
      <c r="L108" s="69">
        <v>375</v>
      </c>
      <c r="M108" s="207"/>
    </row>
    <row r="109" spans="2:13" s="49" customFormat="1" ht="15.75" thickBot="1" x14ac:dyDescent="0.3">
      <c r="B109" s="222"/>
      <c r="C109" s="211"/>
      <c r="D109" s="41" t="s">
        <v>45</v>
      </c>
      <c r="E109" s="70">
        <f t="shared" si="109"/>
        <v>0</v>
      </c>
      <c r="F109" s="70">
        <f t="shared" si="110"/>
        <v>0</v>
      </c>
      <c r="G109" s="69">
        <v>0</v>
      </c>
      <c r="H109" s="69">
        <v>0</v>
      </c>
      <c r="I109" s="69">
        <v>0</v>
      </c>
      <c r="J109" s="69">
        <v>0</v>
      </c>
      <c r="K109" s="69">
        <v>0</v>
      </c>
      <c r="L109" s="69">
        <v>0</v>
      </c>
      <c r="M109" s="207"/>
    </row>
    <row r="110" spans="2:13" s="49" customFormat="1" ht="15.75" thickBot="1" x14ac:dyDescent="0.3">
      <c r="B110" s="223"/>
      <c r="C110" s="237"/>
      <c r="D110" s="47" t="s">
        <v>46</v>
      </c>
      <c r="E110" s="70">
        <f t="shared" si="109"/>
        <v>0</v>
      </c>
      <c r="F110" s="70">
        <f t="shared" si="110"/>
        <v>0</v>
      </c>
      <c r="G110" s="69">
        <v>0</v>
      </c>
      <c r="H110" s="69">
        <v>0</v>
      </c>
      <c r="I110" s="69">
        <v>0</v>
      </c>
      <c r="J110" s="69">
        <v>0</v>
      </c>
      <c r="K110" s="69">
        <v>0</v>
      </c>
      <c r="L110" s="69">
        <v>0</v>
      </c>
      <c r="M110" s="199"/>
    </row>
    <row r="111" spans="2:13" s="49" customFormat="1" ht="15.75" customHeight="1" thickBot="1" x14ac:dyDescent="0.3">
      <c r="B111" s="253" t="s">
        <v>37</v>
      </c>
      <c r="C111" s="259" t="s">
        <v>132</v>
      </c>
      <c r="D111" s="41" t="s">
        <v>43</v>
      </c>
      <c r="E111" s="70">
        <f t="shared" si="109"/>
        <v>0</v>
      </c>
      <c r="F111" s="70">
        <f t="shared" si="110"/>
        <v>0</v>
      </c>
      <c r="G111" s="70">
        <f t="shared" ref="G111" si="115">SUM(G112:G114)</f>
        <v>0</v>
      </c>
      <c r="H111" s="70">
        <f t="shared" ref="H111:L111" si="116">SUM(H112:H114)</f>
        <v>0</v>
      </c>
      <c r="I111" s="70">
        <f t="shared" si="116"/>
        <v>0</v>
      </c>
      <c r="J111" s="70">
        <f t="shared" si="116"/>
        <v>0</v>
      </c>
      <c r="K111" s="70">
        <f t="shared" si="116"/>
        <v>0</v>
      </c>
      <c r="L111" s="70">
        <f t="shared" si="116"/>
        <v>0</v>
      </c>
      <c r="M111" s="74"/>
    </row>
    <row r="112" spans="2:13" s="49" customFormat="1" ht="15.75" thickBot="1" x14ac:dyDescent="0.3">
      <c r="B112" s="222"/>
      <c r="C112" s="260"/>
      <c r="D112" s="47" t="s">
        <v>44</v>
      </c>
      <c r="E112" s="70">
        <f t="shared" si="109"/>
        <v>0</v>
      </c>
      <c r="F112" s="70">
        <f t="shared" si="110"/>
        <v>0</v>
      </c>
      <c r="G112" s="70">
        <v>0</v>
      </c>
      <c r="H112" s="70">
        <v>0</v>
      </c>
      <c r="I112" s="70">
        <v>0</v>
      </c>
      <c r="J112" s="70">
        <v>0</v>
      </c>
      <c r="K112" s="70">
        <v>0</v>
      </c>
      <c r="L112" s="70">
        <v>0</v>
      </c>
      <c r="M112" s="74"/>
    </row>
    <row r="113" spans="2:13" s="49" customFormat="1" ht="15.75" thickBot="1" x14ac:dyDescent="0.3">
      <c r="B113" s="222"/>
      <c r="C113" s="260"/>
      <c r="D113" s="41" t="s">
        <v>45</v>
      </c>
      <c r="E113" s="70">
        <f t="shared" si="109"/>
        <v>0</v>
      </c>
      <c r="F113" s="70">
        <f t="shared" si="110"/>
        <v>0</v>
      </c>
      <c r="G113" s="70">
        <v>0</v>
      </c>
      <c r="H113" s="70">
        <v>0</v>
      </c>
      <c r="I113" s="70">
        <v>0</v>
      </c>
      <c r="J113" s="70">
        <v>0</v>
      </c>
      <c r="K113" s="70">
        <v>0</v>
      </c>
      <c r="L113" s="70">
        <v>0</v>
      </c>
      <c r="M113" s="74"/>
    </row>
    <row r="114" spans="2:13" s="49" customFormat="1" ht="15.75" thickBot="1" x14ac:dyDescent="0.3">
      <c r="B114" s="223"/>
      <c r="C114" s="261"/>
      <c r="D114" s="47" t="s">
        <v>46</v>
      </c>
      <c r="E114" s="70">
        <f t="shared" si="109"/>
        <v>0</v>
      </c>
      <c r="F114" s="70">
        <f t="shared" si="110"/>
        <v>0</v>
      </c>
      <c r="G114" s="70">
        <v>0</v>
      </c>
      <c r="H114" s="70">
        <v>0</v>
      </c>
      <c r="I114" s="70">
        <v>0</v>
      </c>
      <c r="J114" s="70">
        <v>0</v>
      </c>
      <c r="K114" s="70">
        <v>0</v>
      </c>
      <c r="L114" s="70">
        <v>0</v>
      </c>
      <c r="M114" s="74"/>
    </row>
    <row r="115" spans="2:13" s="49" customFormat="1" ht="15.75" thickBot="1" x14ac:dyDescent="0.3">
      <c r="B115" s="253" t="s">
        <v>38</v>
      </c>
      <c r="C115" s="231" t="s">
        <v>135</v>
      </c>
      <c r="D115" s="41" t="s">
        <v>43</v>
      </c>
      <c r="E115" s="70">
        <f t="shared" si="109"/>
        <v>0</v>
      </c>
      <c r="F115" s="70">
        <f t="shared" si="110"/>
        <v>0</v>
      </c>
      <c r="G115" s="70">
        <f t="shared" ref="G115" si="117">SUM(G116:G118)</f>
        <v>0</v>
      </c>
      <c r="H115" s="70">
        <f t="shared" ref="H115:L115" si="118">SUM(H116:H118)</f>
        <v>0</v>
      </c>
      <c r="I115" s="70">
        <f t="shared" si="118"/>
        <v>0</v>
      </c>
      <c r="J115" s="70">
        <f t="shared" si="118"/>
        <v>0</v>
      </c>
      <c r="K115" s="70">
        <f t="shared" si="118"/>
        <v>0</v>
      </c>
      <c r="L115" s="70">
        <f t="shared" si="118"/>
        <v>0</v>
      </c>
      <c r="M115" s="206" t="s">
        <v>42</v>
      </c>
    </row>
    <row r="116" spans="2:13" s="49" customFormat="1" ht="15.75" thickBot="1" x14ac:dyDescent="0.3">
      <c r="B116" s="222"/>
      <c r="C116" s="211"/>
      <c r="D116" s="47" t="s">
        <v>44</v>
      </c>
      <c r="E116" s="70">
        <f t="shared" si="109"/>
        <v>0</v>
      </c>
      <c r="F116" s="70">
        <f t="shared" si="110"/>
        <v>0</v>
      </c>
      <c r="G116" s="70">
        <v>0</v>
      </c>
      <c r="H116" s="70">
        <v>0</v>
      </c>
      <c r="I116" s="70">
        <v>0</v>
      </c>
      <c r="J116" s="70">
        <v>0</v>
      </c>
      <c r="K116" s="70">
        <v>0</v>
      </c>
      <c r="L116" s="70">
        <v>0</v>
      </c>
      <c r="M116" s="207"/>
    </row>
    <row r="117" spans="2:13" s="49" customFormat="1" ht="15.75" thickBot="1" x14ac:dyDescent="0.3">
      <c r="B117" s="222"/>
      <c r="C117" s="211"/>
      <c r="D117" s="41" t="s">
        <v>45</v>
      </c>
      <c r="E117" s="70">
        <f t="shared" si="109"/>
        <v>0</v>
      </c>
      <c r="F117" s="70">
        <f t="shared" si="110"/>
        <v>0</v>
      </c>
      <c r="G117" s="70">
        <v>0</v>
      </c>
      <c r="H117" s="70">
        <v>0</v>
      </c>
      <c r="I117" s="70">
        <v>0</v>
      </c>
      <c r="J117" s="70">
        <v>0</v>
      </c>
      <c r="K117" s="70">
        <v>0</v>
      </c>
      <c r="L117" s="70">
        <v>0</v>
      </c>
      <c r="M117" s="207"/>
    </row>
    <row r="118" spans="2:13" s="49" customFormat="1" ht="15.75" thickBot="1" x14ac:dyDescent="0.3">
      <c r="B118" s="223"/>
      <c r="C118" s="212"/>
      <c r="D118" s="47" t="s">
        <v>46</v>
      </c>
      <c r="E118" s="70">
        <f t="shared" si="109"/>
        <v>0</v>
      </c>
      <c r="F118" s="70">
        <f t="shared" si="110"/>
        <v>0</v>
      </c>
      <c r="G118" s="70">
        <v>0</v>
      </c>
      <c r="H118" s="70">
        <v>0</v>
      </c>
      <c r="I118" s="70">
        <v>0</v>
      </c>
      <c r="J118" s="70">
        <v>0</v>
      </c>
      <c r="K118" s="70">
        <v>0</v>
      </c>
      <c r="L118" s="70">
        <v>0</v>
      </c>
      <c r="M118" s="227"/>
    </row>
    <row r="119" spans="2:13" ht="15.75" customHeight="1" thickBot="1" x14ac:dyDescent="0.3">
      <c r="B119" s="253" t="s">
        <v>92</v>
      </c>
      <c r="C119" s="231" t="s">
        <v>180</v>
      </c>
      <c r="D119" s="41" t="s">
        <v>43</v>
      </c>
      <c r="E119" s="70">
        <f t="shared" si="109"/>
        <v>3013.6</v>
      </c>
      <c r="F119" s="70">
        <f t="shared" si="110"/>
        <v>3013.6</v>
      </c>
      <c r="G119" s="69">
        <f t="shared" ref="G119" si="119">SUM(G120:G122)</f>
        <v>1907.1</v>
      </c>
      <c r="H119" s="69">
        <f t="shared" ref="H119:L119" si="120">SUM(H120:H122)</f>
        <v>1106.5</v>
      </c>
      <c r="I119" s="69">
        <f t="shared" si="120"/>
        <v>0</v>
      </c>
      <c r="J119" s="69">
        <f t="shared" si="120"/>
        <v>0</v>
      </c>
      <c r="K119" s="69">
        <f t="shared" si="120"/>
        <v>0</v>
      </c>
      <c r="L119" s="69">
        <f t="shared" si="120"/>
        <v>0</v>
      </c>
      <c r="M119" s="206" t="s">
        <v>36</v>
      </c>
    </row>
    <row r="120" spans="2:13" ht="15.75" thickBot="1" x14ac:dyDescent="0.3">
      <c r="B120" s="222"/>
      <c r="C120" s="211"/>
      <c r="D120" s="47" t="s">
        <v>44</v>
      </c>
      <c r="E120" s="70">
        <f t="shared" si="109"/>
        <v>3013.6</v>
      </c>
      <c r="F120" s="70">
        <f t="shared" si="110"/>
        <v>3013.6</v>
      </c>
      <c r="G120" s="69">
        <v>1907.1</v>
      </c>
      <c r="H120" s="69">
        <v>1106.5</v>
      </c>
      <c r="I120" s="69">
        <v>0</v>
      </c>
      <c r="J120" s="69">
        <v>0</v>
      </c>
      <c r="K120" s="69">
        <v>0</v>
      </c>
      <c r="L120" s="69">
        <v>0</v>
      </c>
      <c r="M120" s="207"/>
    </row>
    <row r="121" spans="2:13" ht="15.75" thickBot="1" x14ac:dyDescent="0.3">
      <c r="B121" s="222"/>
      <c r="C121" s="211"/>
      <c r="D121" s="41" t="s">
        <v>45</v>
      </c>
      <c r="E121" s="70">
        <f t="shared" si="109"/>
        <v>0</v>
      </c>
      <c r="F121" s="70">
        <f t="shared" si="110"/>
        <v>0</v>
      </c>
      <c r="G121" s="69">
        <v>0</v>
      </c>
      <c r="H121" s="69">
        <v>0</v>
      </c>
      <c r="I121" s="69">
        <v>0</v>
      </c>
      <c r="J121" s="69">
        <v>0</v>
      </c>
      <c r="K121" s="69">
        <v>0</v>
      </c>
      <c r="L121" s="69">
        <v>0</v>
      </c>
      <c r="M121" s="207"/>
    </row>
    <row r="122" spans="2:13" ht="15.75" thickBot="1" x14ac:dyDescent="0.3">
      <c r="B122" s="223"/>
      <c r="C122" s="212"/>
      <c r="D122" s="47" t="s">
        <v>46</v>
      </c>
      <c r="E122" s="70">
        <f t="shared" si="109"/>
        <v>0</v>
      </c>
      <c r="F122" s="70">
        <f t="shared" si="110"/>
        <v>0</v>
      </c>
      <c r="G122" s="69">
        <v>0</v>
      </c>
      <c r="H122" s="69">
        <v>0</v>
      </c>
      <c r="I122" s="69">
        <v>0</v>
      </c>
      <c r="J122" s="69">
        <v>0</v>
      </c>
      <c r="K122" s="69">
        <v>0</v>
      </c>
      <c r="L122" s="69">
        <v>0</v>
      </c>
      <c r="M122" s="227"/>
    </row>
    <row r="123" spans="2:13" ht="15.75" customHeight="1" thickBot="1" x14ac:dyDescent="0.3">
      <c r="B123" s="253" t="s">
        <v>131</v>
      </c>
      <c r="C123" s="231" t="s">
        <v>18</v>
      </c>
      <c r="D123" s="41" t="s">
        <v>43</v>
      </c>
      <c r="E123" s="70">
        <f t="shared" si="109"/>
        <v>0</v>
      </c>
      <c r="F123" s="70">
        <f t="shared" si="110"/>
        <v>0</v>
      </c>
      <c r="G123" s="70">
        <f t="shared" ref="G123" si="121">SUM(G124:G126)</f>
        <v>0</v>
      </c>
      <c r="H123" s="70">
        <f t="shared" ref="H123:L123" si="122">SUM(H124:H126)</f>
        <v>0</v>
      </c>
      <c r="I123" s="70">
        <f t="shared" si="122"/>
        <v>0</v>
      </c>
      <c r="J123" s="70">
        <f t="shared" si="122"/>
        <v>0</v>
      </c>
      <c r="K123" s="70">
        <f t="shared" si="122"/>
        <v>0</v>
      </c>
      <c r="L123" s="70">
        <f t="shared" si="122"/>
        <v>0</v>
      </c>
      <c r="M123" s="206" t="s">
        <v>184</v>
      </c>
    </row>
    <row r="124" spans="2:13" ht="15.75" thickBot="1" x14ac:dyDescent="0.3">
      <c r="B124" s="222"/>
      <c r="C124" s="211"/>
      <c r="D124" s="47" t="s">
        <v>44</v>
      </c>
      <c r="E124" s="70">
        <f t="shared" si="109"/>
        <v>0</v>
      </c>
      <c r="F124" s="70">
        <f t="shared" si="110"/>
        <v>0</v>
      </c>
      <c r="G124" s="70">
        <v>0</v>
      </c>
      <c r="H124" s="70">
        <v>0</v>
      </c>
      <c r="I124" s="70">
        <v>0</v>
      </c>
      <c r="J124" s="70">
        <v>0</v>
      </c>
      <c r="K124" s="70">
        <v>0</v>
      </c>
      <c r="L124" s="70">
        <v>0</v>
      </c>
      <c r="M124" s="207"/>
    </row>
    <row r="125" spans="2:13" ht="15.75" thickBot="1" x14ac:dyDescent="0.3">
      <c r="B125" s="222"/>
      <c r="C125" s="211"/>
      <c r="D125" s="41" t="s">
        <v>45</v>
      </c>
      <c r="E125" s="70">
        <f t="shared" si="109"/>
        <v>0</v>
      </c>
      <c r="F125" s="70">
        <f t="shared" si="110"/>
        <v>0</v>
      </c>
      <c r="G125" s="70">
        <v>0</v>
      </c>
      <c r="H125" s="70">
        <v>0</v>
      </c>
      <c r="I125" s="70">
        <v>0</v>
      </c>
      <c r="J125" s="70">
        <v>0</v>
      </c>
      <c r="K125" s="70">
        <v>0</v>
      </c>
      <c r="L125" s="70">
        <v>0</v>
      </c>
      <c r="M125" s="207"/>
    </row>
    <row r="126" spans="2:13" ht="15.75" thickBot="1" x14ac:dyDescent="0.3">
      <c r="B126" s="223"/>
      <c r="C126" s="212"/>
      <c r="D126" s="47" t="s">
        <v>46</v>
      </c>
      <c r="E126" s="70">
        <f t="shared" si="109"/>
        <v>0</v>
      </c>
      <c r="F126" s="70">
        <f t="shared" si="110"/>
        <v>0</v>
      </c>
      <c r="G126" s="70">
        <v>0</v>
      </c>
      <c r="H126" s="70">
        <v>0</v>
      </c>
      <c r="I126" s="70">
        <v>0</v>
      </c>
      <c r="J126" s="70">
        <v>0</v>
      </c>
      <c r="K126" s="70">
        <v>0</v>
      </c>
      <c r="L126" s="70">
        <v>0</v>
      </c>
      <c r="M126" s="227"/>
    </row>
    <row r="127" spans="2:13" ht="15.75" customHeight="1" thickBot="1" x14ac:dyDescent="0.3">
      <c r="B127" s="253" t="s">
        <v>134</v>
      </c>
      <c r="C127" s="231" t="s">
        <v>20</v>
      </c>
      <c r="D127" s="41" t="s">
        <v>43</v>
      </c>
      <c r="E127" s="70">
        <f t="shared" si="109"/>
        <v>0</v>
      </c>
      <c r="F127" s="70">
        <f t="shared" si="110"/>
        <v>0</v>
      </c>
      <c r="G127" s="70">
        <f t="shared" ref="G127" si="123">SUM(G128:G130)</f>
        <v>0</v>
      </c>
      <c r="H127" s="70">
        <f t="shared" ref="H127:L127" si="124">SUM(H128:H130)</f>
        <v>0</v>
      </c>
      <c r="I127" s="70">
        <f t="shared" si="124"/>
        <v>0</v>
      </c>
      <c r="J127" s="70">
        <f t="shared" si="124"/>
        <v>0</v>
      </c>
      <c r="K127" s="70">
        <f t="shared" si="124"/>
        <v>0</v>
      </c>
      <c r="L127" s="70">
        <f t="shared" si="124"/>
        <v>0</v>
      </c>
      <c r="M127" s="206" t="s">
        <v>19</v>
      </c>
    </row>
    <row r="128" spans="2:13" ht="15.75" thickBot="1" x14ac:dyDescent="0.3">
      <c r="B128" s="222"/>
      <c r="C128" s="211"/>
      <c r="D128" s="47" t="s">
        <v>44</v>
      </c>
      <c r="E128" s="70">
        <f t="shared" si="109"/>
        <v>0</v>
      </c>
      <c r="F128" s="70">
        <f t="shared" si="110"/>
        <v>0</v>
      </c>
      <c r="G128" s="70">
        <v>0</v>
      </c>
      <c r="H128" s="70">
        <v>0</v>
      </c>
      <c r="I128" s="70">
        <v>0</v>
      </c>
      <c r="J128" s="70">
        <v>0</v>
      </c>
      <c r="K128" s="70">
        <v>0</v>
      </c>
      <c r="L128" s="70">
        <v>0</v>
      </c>
      <c r="M128" s="207"/>
    </row>
    <row r="129" spans="2:13" ht="15.75" thickBot="1" x14ac:dyDescent="0.3">
      <c r="B129" s="222"/>
      <c r="C129" s="211"/>
      <c r="D129" s="41" t="s">
        <v>45</v>
      </c>
      <c r="E129" s="70">
        <f t="shared" si="109"/>
        <v>0</v>
      </c>
      <c r="F129" s="70">
        <f t="shared" si="110"/>
        <v>0</v>
      </c>
      <c r="G129" s="70">
        <v>0</v>
      </c>
      <c r="H129" s="70">
        <v>0</v>
      </c>
      <c r="I129" s="70">
        <v>0</v>
      </c>
      <c r="J129" s="70">
        <v>0</v>
      </c>
      <c r="K129" s="70">
        <v>0</v>
      </c>
      <c r="L129" s="70">
        <v>0</v>
      </c>
      <c r="M129" s="207"/>
    </row>
    <row r="130" spans="2:13" ht="15.75" thickBot="1" x14ac:dyDescent="0.3">
      <c r="B130" s="223"/>
      <c r="C130" s="212"/>
      <c r="D130" s="47" t="s">
        <v>46</v>
      </c>
      <c r="E130" s="70">
        <f t="shared" si="109"/>
        <v>0</v>
      </c>
      <c r="F130" s="70">
        <f t="shared" si="110"/>
        <v>0</v>
      </c>
      <c r="G130" s="70">
        <v>0</v>
      </c>
      <c r="H130" s="70">
        <v>0</v>
      </c>
      <c r="I130" s="70">
        <v>0</v>
      </c>
      <c r="J130" s="70">
        <v>0</v>
      </c>
      <c r="K130" s="70">
        <v>0</v>
      </c>
      <c r="L130" s="70">
        <v>0</v>
      </c>
      <c r="M130" s="227"/>
    </row>
    <row r="131" spans="2:13" s="49" customFormat="1" ht="15.75" thickBot="1" x14ac:dyDescent="0.3">
      <c r="B131" s="235" t="s">
        <v>17</v>
      </c>
      <c r="C131" s="216" t="s">
        <v>200</v>
      </c>
      <c r="D131" s="40" t="s">
        <v>43</v>
      </c>
      <c r="E131" s="68">
        <f>F131+I131+J131+K131+L131</f>
        <v>8303.4</v>
      </c>
      <c r="F131" s="68">
        <f>G131+H131</f>
        <v>0</v>
      </c>
      <c r="G131" s="68">
        <f t="shared" ref="G131:H131" si="125">G132+G133+G134</f>
        <v>0</v>
      </c>
      <c r="H131" s="68">
        <f t="shared" si="125"/>
        <v>0</v>
      </c>
      <c r="I131" s="68">
        <f>I132+I133+I134</f>
        <v>8303.4</v>
      </c>
      <c r="J131" s="68">
        <f>J132+J133+J134</f>
        <v>0</v>
      </c>
      <c r="K131" s="68">
        <f t="shared" ref="K131:L131" si="126">K132+K133+K134</f>
        <v>0</v>
      </c>
      <c r="L131" s="68">
        <f t="shared" si="126"/>
        <v>0</v>
      </c>
      <c r="M131" s="204" t="s">
        <v>0</v>
      </c>
    </row>
    <row r="132" spans="2:13" s="49" customFormat="1" ht="15.75" thickBot="1" x14ac:dyDescent="0.3">
      <c r="B132" s="235"/>
      <c r="C132" s="216"/>
      <c r="D132" s="46" t="s">
        <v>44</v>
      </c>
      <c r="E132" s="68">
        <f t="shared" ref="E132:E134" si="127">F132+I132+J132+K132+L132</f>
        <v>8303.4</v>
      </c>
      <c r="F132" s="68">
        <f t="shared" ref="F132:F134" si="128">G132+H132</f>
        <v>0</v>
      </c>
      <c r="G132" s="68">
        <f t="shared" ref="G132:H132" si="129">G136+G140</f>
        <v>0</v>
      </c>
      <c r="H132" s="68">
        <f t="shared" si="129"/>
        <v>0</v>
      </c>
      <c r="I132" s="68">
        <f t="shared" ref="I132:L134" si="130">I136+I140</f>
        <v>8303.4</v>
      </c>
      <c r="J132" s="68">
        <f t="shared" si="130"/>
        <v>0</v>
      </c>
      <c r="K132" s="68">
        <f t="shared" si="130"/>
        <v>0</v>
      </c>
      <c r="L132" s="68">
        <f t="shared" si="130"/>
        <v>0</v>
      </c>
      <c r="M132" s="204"/>
    </row>
    <row r="133" spans="2:13" s="49" customFormat="1" ht="15.75" thickBot="1" x14ac:dyDescent="0.3">
      <c r="B133" s="235"/>
      <c r="C133" s="216"/>
      <c r="D133" s="40" t="s">
        <v>45</v>
      </c>
      <c r="E133" s="68">
        <f t="shared" si="127"/>
        <v>0</v>
      </c>
      <c r="F133" s="68">
        <f t="shared" si="128"/>
        <v>0</v>
      </c>
      <c r="G133" s="68">
        <f t="shared" ref="G133:H133" si="131">G137+G141</f>
        <v>0</v>
      </c>
      <c r="H133" s="68">
        <f t="shared" si="131"/>
        <v>0</v>
      </c>
      <c r="I133" s="68">
        <f t="shared" si="130"/>
        <v>0</v>
      </c>
      <c r="J133" s="68">
        <f t="shared" si="130"/>
        <v>0</v>
      </c>
      <c r="K133" s="68">
        <f t="shared" si="130"/>
        <v>0</v>
      </c>
      <c r="L133" s="68">
        <f t="shared" si="130"/>
        <v>0</v>
      </c>
      <c r="M133" s="204"/>
    </row>
    <row r="134" spans="2:13" s="49" customFormat="1" ht="15.75" thickBot="1" x14ac:dyDescent="0.3">
      <c r="B134" s="235"/>
      <c r="C134" s="217"/>
      <c r="D134" s="46" t="s">
        <v>46</v>
      </c>
      <c r="E134" s="68">
        <f t="shared" si="127"/>
        <v>0</v>
      </c>
      <c r="F134" s="68">
        <f t="shared" si="128"/>
        <v>0</v>
      </c>
      <c r="G134" s="68">
        <f t="shared" ref="G134:H134" si="132">G138+G142</f>
        <v>0</v>
      </c>
      <c r="H134" s="68">
        <f t="shared" si="132"/>
        <v>0</v>
      </c>
      <c r="I134" s="68">
        <f>I138+I142</f>
        <v>0</v>
      </c>
      <c r="J134" s="68">
        <f>J138+J142</f>
        <v>0</v>
      </c>
      <c r="K134" s="68">
        <f t="shared" si="130"/>
        <v>0</v>
      </c>
      <c r="L134" s="68">
        <f t="shared" si="130"/>
        <v>0</v>
      </c>
      <c r="M134" s="205"/>
    </row>
    <row r="135" spans="2:13" s="49" customFormat="1" ht="15.75" customHeight="1" thickBot="1" x14ac:dyDescent="0.3">
      <c r="B135" s="257" t="s">
        <v>12</v>
      </c>
      <c r="C135" s="231" t="s">
        <v>173</v>
      </c>
      <c r="D135" s="123" t="s">
        <v>43</v>
      </c>
      <c r="E135" s="69">
        <f>F135+I135+J135+K135+L135</f>
        <v>8113.4</v>
      </c>
      <c r="F135" s="69">
        <f>G135+H135</f>
        <v>0</v>
      </c>
      <c r="G135" s="69">
        <f t="shared" ref="G135:L135" si="133">SUM(G136:G138)</f>
        <v>0</v>
      </c>
      <c r="H135" s="69">
        <f t="shared" si="133"/>
        <v>0</v>
      </c>
      <c r="I135" s="69">
        <f t="shared" si="133"/>
        <v>8113.4</v>
      </c>
      <c r="J135" s="69">
        <f t="shared" si="133"/>
        <v>0</v>
      </c>
      <c r="K135" s="69">
        <f t="shared" si="133"/>
        <v>0</v>
      </c>
      <c r="L135" s="69">
        <f t="shared" si="133"/>
        <v>0</v>
      </c>
      <c r="M135" s="206" t="s">
        <v>154</v>
      </c>
    </row>
    <row r="136" spans="2:13" s="49" customFormat="1" ht="15.75" thickBot="1" x14ac:dyDescent="0.3">
      <c r="B136" s="209"/>
      <c r="C136" s="211"/>
      <c r="D136" s="124" t="s">
        <v>44</v>
      </c>
      <c r="E136" s="69">
        <f t="shared" ref="E136:E142" si="134">F136+I136+J136+K136+L136</f>
        <v>8113.4</v>
      </c>
      <c r="F136" s="69">
        <f t="shared" ref="F136:F142" si="135">G136+H136</f>
        <v>0</v>
      </c>
      <c r="G136" s="69">
        <v>0</v>
      </c>
      <c r="H136" s="69">
        <v>0</v>
      </c>
      <c r="I136" s="69">
        <v>8113.4</v>
      </c>
      <c r="J136" s="69">
        <v>0</v>
      </c>
      <c r="K136" s="69">
        <v>0</v>
      </c>
      <c r="L136" s="122">
        <v>0</v>
      </c>
      <c r="M136" s="207"/>
    </row>
    <row r="137" spans="2:13" s="49" customFormat="1" ht="15.75" thickBot="1" x14ac:dyDescent="0.3">
      <c r="B137" s="209"/>
      <c r="C137" s="211"/>
      <c r="D137" s="124" t="s">
        <v>45</v>
      </c>
      <c r="E137" s="69">
        <f t="shared" si="134"/>
        <v>0</v>
      </c>
      <c r="F137" s="69">
        <f t="shared" si="135"/>
        <v>0</v>
      </c>
      <c r="G137" s="69">
        <v>0</v>
      </c>
      <c r="H137" s="69">
        <v>0</v>
      </c>
      <c r="I137" s="69">
        <v>0</v>
      </c>
      <c r="J137" s="69">
        <v>0</v>
      </c>
      <c r="K137" s="69">
        <v>0</v>
      </c>
      <c r="L137" s="122">
        <v>0</v>
      </c>
      <c r="M137" s="207"/>
    </row>
    <row r="138" spans="2:13" s="49" customFormat="1" ht="15.75" thickBot="1" x14ac:dyDescent="0.3">
      <c r="B138" s="210"/>
      <c r="C138" s="212"/>
      <c r="D138" s="123" t="s">
        <v>46</v>
      </c>
      <c r="E138" s="69">
        <f t="shared" si="134"/>
        <v>0</v>
      </c>
      <c r="F138" s="69">
        <f t="shared" si="135"/>
        <v>0</v>
      </c>
      <c r="G138" s="69">
        <v>0</v>
      </c>
      <c r="H138" s="69">
        <v>0</v>
      </c>
      <c r="I138" s="69">
        <v>0</v>
      </c>
      <c r="J138" s="69">
        <v>0</v>
      </c>
      <c r="K138" s="69">
        <v>0</v>
      </c>
      <c r="L138" s="122">
        <v>0</v>
      </c>
      <c r="M138" s="227"/>
    </row>
    <row r="139" spans="2:13" s="49" customFormat="1" ht="15.75" customHeight="1" thickBot="1" x14ac:dyDescent="0.3">
      <c r="B139" s="257" t="s">
        <v>14</v>
      </c>
      <c r="C139" s="258" t="s">
        <v>242</v>
      </c>
      <c r="D139" s="124" t="s">
        <v>43</v>
      </c>
      <c r="E139" s="69">
        <f t="shared" si="134"/>
        <v>190</v>
      </c>
      <c r="F139" s="69">
        <f t="shared" si="135"/>
        <v>0</v>
      </c>
      <c r="G139" s="69">
        <f t="shared" ref="G139:L139" si="136">SUM(G140:G142)</f>
        <v>0</v>
      </c>
      <c r="H139" s="69">
        <f t="shared" si="136"/>
        <v>0</v>
      </c>
      <c r="I139" s="69">
        <f t="shared" si="136"/>
        <v>190</v>
      </c>
      <c r="J139" s="69">
        <f t="shared" si="136"/>
        <v>0</v>
      </c>
      <c r="K139" s="69">
        <f t="shared" si="136"/>
        <v>0</v>
      </c>
      <c r="L139" s="69">
        <f t="shared" si="136"/>
        <v>0</v>
      </c>
      <c r="M139" s="206" t="s">
        <v>154</v>
      </c>
    </row>
    <row r="140" spans="2:13" s="49" customFormat="1" ht="15.75" thickBot="1" x14ac:dyDescent="0.3">
      <c r="B140" s="209"/>
      <c r="C140" s="211"/>
      <c r="D140" s="151" t="s">
        <v>44</v>
      </c>
      <c r="E140" s="69">
        <f t="shared" si="134"/>
        <v>190</v>
      </c>
      <c r="F140" s="69">
        <f t="shared" si="135"/>
        <v>0</v>
      </c>
      <c r="G140" s="69">
        <v>0</v>
      </c>
      <c r="H140" s="69">
        <v>0</v>
      </c>
      <c r="I140" s="69">
        <v>190</v>
      </c>
      <c r="J140" s="69">
        <v>0</v>
      </c>
      <c r="K140" s="69">
        <v>0</v>
      </c>
      <c r="L140" s="122">
        <v>0</v>
      </c>
      <c r="M140" s="207"/>
    </row>
    <row r="141" spans="2:13" s="49" customFormat="1" ht="15.75" thickBot="1" x14ac:dyDescent="0.3">
      <c r="B141" s="209"/>
      <c r="C141" s="211"/>
      <c r="D141" s="124" t="s">
        <v>45</v>
      </c>
      <c r="E141" s="69">
        <f t="shared" si="134"/>
        <v>0</v>
      </c>
      <c r="F141" s="69">
        <f t="shared" si="135"/>
        <v>0</v>
      </c>
      <c r="G141" s="69">
        <v>0</v>
      </c>
      <c r="H141" s="69">
        <v>0</v>
      </c>
      <c r="I141" s="69">
        <v>0</v>
      </c>
      <c r="J141" s="69">
        <v>0</v>
      </c>
      <c r="K141" s="69">
        <v>0</v>
      </c>
      <c r="L141" s="122">
        <v>0</v>
      </c>
      <c r="M141" s="207"/>
    </row>
    <row r="142" spans="2:13" s="49" customFormat="1" ht="15.75" thickBot="1" x14ac:dyDescent="0.3">
      <c r="B142" s="210"/>
      <c r="C142" s="212"/>
      <c r="D142" s="123" t="s">
        <v>46</v>
      </c>
      <c r="E142" s="69">
        <f t="shared" si="134"/>
        <v>0</v>
      </c>
      <c r="F142" s="69">
        <f t="shared" si="135"/>
        <v>0</v>
      </c>
      <c r="G142" s="69">
        <v>0</v>
      </c>
      <c r="H142" s="69">
        <v>0</v>
      </c>
      <c r="I142" s="69">
        <v>0</v>
      </c>
      <c r="J142" s="69">
        <v>0</v>
      </c>
      <c r="K142" s="69">
        <v>0</v>
      </c>
      <c r="L142" s="122">
        <v>0</v>
      </c>
      <c r="M142" s="227"/>
    </row>
    <row r="143" spans="2:13" s="49" customFormat="1" ht="15.75" customHeight="1" thickBot="1" x14ac:dyDescent="0.3">
      <c r="B143" s="262" t="s">
        <v>192</v>
      </c>
      <c r="C143" s="263" t="s">
        <v>203</v>
      </c>
      <c r="D143" s="46" t="s">
        <v>43</v>
      </c>
      <c r="E143" s="68">
        <f>F143+I143+J143+K143+L143</f>
        <v>10269.700000000001</v>
      </c>
      <c r="F143" s="68">
        <f>G143+H143</f>
        <v>0</v>
      </c>
      <c r="G143" s="68">
        <f t="shared" ref="G143:L146" si="137">G147</f>
        <v>0</v>
      </c>
      <c r="H143" s="68">
        <f t="shared" si="137"/>
        <v>0</v>
      </c>
      <c r="I143" s="68">
        <f t="shared" si="137"/>
        <v>2500</v>
      </c>
      <c r="J143" s="68">
        <f t="shared" si="137"/>
        <v>2863.2</v>
      </c>
      <c r="K143" s="68">
        <f t="shared" si="137"/>
        <v>2405.3000000000002</v>
      </c>
      <c r="L143" s="68">
        <f t="shared" si="137"/>
        <v>2501.1999999999998</v>
      </c>
      <c r="M143" s="203" t="s">
        <v>36</v>
      </c>
    </row>
    <row r="144" spans="2:13" s="49" customFormat="1" ht="15.75" thickBot="1" x14ac:dyDescent="0.3">
      <c r="B144" s="214"/>
      <c r="C144" s="216"/>
      <c r="D144" s="46" t="s">
        <v>44</v>
      </c>
      <c r="E144" s="68">
        <f t="shared" ref="E144:E146" si="138">F144+I144+J144+K144+L144</f>
        <v>10269.700000000001</v>
      </c>
      <c r="F144" s="68">
        <f t="shared" ref="F144:F146" si="139">G144+H144</f>
        <v>0</v>
      </c>
      <c r="G144" s="68">
        <f t="shared" si="137"/>
        <v>0</v>
      </c>
      <c r="H144" s="68">
        <f t="shared" si="137"/>
        <v>0</v>
      </c>
      <c r="I144" s="68">
        <f t="shared" si="137"/>
        <v>2500</v>
      </c>
      <c r="J144" s="68">
        <f t="shared" si="137"/>
        <v>2863.2</v>
      </c>
      <c r="K144" s="68">
        <f t="shared" si="137"/>
        <v>2405.3000000000002</v>
      </c>
      <c r="L144" s="68">
        <f t="shared" si="137"/>
        <v>2501.1999999999998</v>
      </c>
      <c r="M144" s="204"/>
    </row>
    <row r="145" spans="2:13" s="49" customFormat="1" ht="15.75" thickBot="1" x14ac:dyDescent="0.3">
      <c r="B145" s="214"/>
      <c r="C145" s="216"/>
      <c r="D145" s="46" t="s">
        <v>45</v>
      </c>
      <c r="E145" s="68">
        <f t="shared" si="138"/>
        <v>0</v>
      </c>
      <c r="F145" s="68">
        <f t="shared" si="139"/>
        <v>0</v>
      </c>
      <c r="G145" s="68">
        <f t="shared" si="137"/>
        <v>0</v>
      </c>
      <c r="H145" s="68">
        <f t="shared" si="137"/>
        <v>0</v>
      </c>
      <c r="I145" s="68">
        <f t="shared" si="137"/>
        <v>0</v>
      </c>
      <c r="J145" s="68">
        <f t="shared" si="137"/>
        <v>0</v>
      </c>
      <c r="K145" s="68">
        <f t="shared" si="137"/>
        <v>0</v>
      </c>
      <c r="L145" s="68">
        <f t="shared" si="137"/>
        <v>0</v>
      </c>
      <c r="M145" s="204"/>
    </row>
    <row r="146" spans="2:13" s="49" customFormat="1" ht="15.75" thickBot="1" x14ac:dyDescent="0.3">
      <c r="B146" s="214"/>
      <c r="C146" s="216"/>
      <c r="D146" s="82" t="s">
        <v>46</v>
      </c>
      <c r="E146" s="68">
        <f t="shared" si="138"/>
        <v>0</v>
      </c>
      <c r="F146" s="68">
        <f t="shared" si="139"/>
        <v>0</v>
      </c>
      <c r="G146" s="119">
        <f t="shared" si="137"/>
        <v>0</v>
      </c>
      <c r="H146" s="119">
        <f t="shared" si="137"/>
        <v>0</v>
      </c>
      <c r="I146" s="119">
        <f t="shared" si="137"/>
        <v>0</v>
      </c>
      <c r="J146" s="119">
        <f t="shared" si="137"/>
        <v>0</v>
      </c>
      <c r="K146" s="119">
        <f>K150</f>
        <v>0</v>
      </c>
      <c r="L146" s="119">
        <f>L150</f>
        <v>0</v>
      </c>
      <c r="M146" s="205"/>
    </row>
    <row r="147" spans="2:13" s="49" customFormat="1" ht="15.75" customHeight="1" thickBot="1" x14ac:dyDescent="0.3">
      <c r="B147" s="257" t="s">
        <v>149</v>
      </c>
      <c r="C147" s="236" t="s">
        <v>204</v>
      </c>
      <c r="D147" s="124" t="s">
        <v>43</v>
      </c>
      <c r="E147" s="125">
        <f>F147+I147+K147+L147</f>
        <v>7406.5</v>
      </c>
      <c r="F147" s="125">
        <f>G147+H147</f>
        <v>0</v>
      </c>
      <c r="G147" s="125">
        <f t="shared" ref="G147:L147" si="140">SUM(G148:G150)</f>
        <v>0</v>
      </c>
      <c r="H147" s="125">
        <f t="shared" si="140"/>
        <v>0</v>
      </c>
      <c r="I147" s="125">
        <f t="shared" si="140"/>
        <v>2500</v>
      </c>
      <c r="J147" s="125">
        <f t="shared" si="140"/>
        <v>2863.2</v>
      </c>
      <c r="K147" s="125">
        <f t="shared" si="140"/>
        <v>2405.3000000000002</v>
      </c>
      <c r="L147" s="125">
        <f t="shared" si="140"/>
        <v>2501.1999999999998</v>
      </c>
      <c r="M147" s="206" t="s">
        <v>36</v>
      </c>
    </row>
    <row r="148" spans="2:13" s="49" customFormat="1" ht="15.75" thickBot="1" x14ac:dyDescent="0.3">
      <c r="B148" s="209"/>
      <c r="C148" s="211"/>
      <c r="D148" s="124" t="s">
        <v>44</v>
      </c>
      <c r="E148" s="125">
        <f t="shared" ref="E148:E150" si="141">F148+I148+K148+L148</f>
        <v>7406.5</v>
      </c>
      <c r="F148" s="125">
        <f t="shared" ref="F148:F150" si="142">G148+H148</f>
        <v>0</v>
      </c>
      <c r="G148" s="69">
        <v>0</v>
      </c>
      <c r="H148" s="69">
        <v>0</v>
      </c>
      <c r="I148" s="69">
        <v>2500</v>
      </c>
      <c r="J148" s="69">
        <v>2863.2</v>
      </c>
      <c r="K148" s="69">
        <v>2405.3000000000002</v>
      </c>
      <c r="L148" s="69">
        <v>2501.1999999999998</v>
      </c>
      <c r="M148" s="207"/>
    </row>
    <row r="149" spans="2:13" s="49" customFormat="1" ht="15.75" thickBot="1" x14ac:dyDescent="0.3">
      <c r="B149" s="209"/>
      <c r="C149" s="211"/>
      <c r="D149" s="124" t="s">
        <v>45</v>
      </c>
      <c r="E149" s="125">
        <f t="shared" si="141"/>
        <v>0</v>
      </c>
      <c r="F149" s="125">
        <f t="shared" si="142"/>
        <v>0</v>
      </c>
      <c r="G149" s="69">
        <v>0</v>
      </c>
      <c r="H149" s="69">
        <v>0</v>
      </c>
      <c r="I149" s="69">
        <v>0</v>
      </c>
      <c r="J149" s="69">
        <v>0</v>
      </c>
      <c r="K149" s="69">
        <v>0</v>
      </c>
      <c r="L149" s="122">
        <v>0</v>
      </c>
      <c r="M149" s="207"/>
    </row>
    <row r="150" spans="2:13" s="49" customFormat="1" ht="15.75" thickBot="1" x14ac:dyDescent="0.3">
      <c r="B150" s="210"/>
      <c r="C150" s="237"/>
      <c r="D150" s="124" t="s">
        <v>46</v>
      </c>
      <c r="E150" s="125">
        <f t="shared" si="141"/>
        <v>0</v>
      </c>
      <c r="F150" s="125">
        <f t="shared" si="142"/>
        <v>0</v>
      </c>
      <c r="G150" s="69">
        <v>0</v>
      </c>
      <c r="H150" s="69">
        <v>0</v>
      </c>
      <c r="I150" s="69">
        <v>0</v>
      </c>
      <c r="J150" s="69">
        <v>0</v>
      </c>
      <c r="K150" s="69">
        <v>0</v>
      </c>
      <c r="L150" s="122">
        <v>0</v>
      </c>
      <c r="M150" s="207"/>
    </row>
    <row r="151" spans="2:13" ht="15.75" thickBot="1" x14ac:dyDescent="0.3">
      <c r="B151" s="235" t="s">
        <v>17</v>
      </c>
      <c r="C151" s="216" t="s">
        <v>35</v>
      </c>
      <c r="D151" s="40" t="s">
        <v>43</v>
      </c>
      <c r="E151" s="68">
        <f>F151+I151+J151+K151+L151</f>
        <v>1585.9</v>
      </c>
      <c r="F151" s="68">
        <f>G151+H151</f>
        <v>1585.9</v>
      </c>
      <c r="G151" s="68">
        <f t="shared" ref="G151" si="143">SUM(G152:G154)</f>
        <v>0</v>
      </c>
      <c r="H151" s="68">
        <f t="shared" ref="H151:L151" si="144">SUM(H152:H154)</f>
        <v>1585.9</v>
      </c>
      <c r="I151" s="68">
        <f t="shared" si="144"/>
        <v>0</v>
      </c>
      <c r="J151" s="68">
        <f t="shared" si="144"/>
        <v>0</v>
      </c>
      <c r="K151" s="68">
        <f t="shared" si="144"/>
        <v>0</v>
      </c>
      <c r="L151" s="68">
        <f t="shared" si="144"/>
        <v>0</v>
      </c>
      <c r="M151" s="264" t="s">
        <v>0</v>
      </c>
    </row>
    <row r="152" spans="2:13" ht="15.75" thickBot="1" x14ac:dyDescent="0.3">
      <c r="B152" s="235"/>
      <c r="C152" s="216"/>
      <c r="D152" s="46" t="s">
        <v>44</v>
      </c>
      <c r="E152" s="68">
        <f t="shared" ref="E152:E154" si="145">F152+I152+J152+K152+L152</f>
        <v>343</v>
      </c>
      <c r="F152" s="68">
        <f t="shared" ref="F152:F154" si="146">G152+H152</f>
        <v>343</v>
      </c>
      <c r="G152" s="68">
        <f t="shared" ref="G152:L154" si="147">G156+G160</f>
        <v>0</v>
      </c>
      <c r="H152" s="68">
        <f t="shared" si="147"/>
        <v>343</v>
      </c>
      <c r="I152" s="68">
        <f t="shared" si="147"/>
        <v>0</v>
      </c>
      <c r="J152" s="68">
        <f t="shared" si="147"/>
        <v>0</v>
      </c>
      <c r="K152" s="68">
        <f t="shared" si="147"/>
        <v>0</v>
      </c>
      <c r="L152" s="68">
        <f t="shared" si="147"/>
        <v>0</v>
      </c>
      <c r="M152" s="204"/>
    </row>
    <row r="153" spans="2:13" ht="15.75" thickBot="1" x14ac:dyDescent="0.3">
      <c r="B153" s="235"/>
      <c r="C153" s="216"/>
      <c r="D153" s="40" t="s">
        <v>45</v>
      </c>
      <c r="E153" s="68">
        <f t="shared" si="145"/>
        <v>1242.9000000000001</v>
      </c>
      <c r="F153" s="68">
        <f t="shared" si="146"/>
        <v>1242.9000000000001</v>
      </c>
      <c r="G153" s="68">
        <f t="shared" si="147"/>
        <v>0</v>
      </c>
      <c r="H153" s="68">
        <f t="shared" si="147"/>
        <v>1242.9000000000001</v>
      </c>
      <c r="I153" s="68">
        <f t="shared" si="147"/>
        <v>0</v>
      </c>
      <c r="J153" s="68">
        <f t="shared" si="147"/>
        <v>0</v>
      </c>
      <c r="K153" s="68">
        <f t="shared" si="147"/>
        <v>0</v>
      </c>
      <c r="L153" s="68">
        <f t="shared" si="147"/>
        <v>0</v>
      </c>
      <c r="M153" s="204"/>
    </row>
    <row r="154" spans="2:13" ht="15.75" thickBot="1" x14ac:dyDescent="0.3">
      <c r="B154" s="235"/>
      <c r="C154" s="217"/>
      <c r="D154" s="46" t="s">
        <v>46</v>
      </c>
      <c r="E154" s="68">
        <f t="shared" si="145"/>
        <v>0</v>
      </c>
      <c r="F154" s="68">
        <f t="shared" si="146"/>
        <v>0</v>
      </c>
      <c r="G154" s="68">
        <f t="shared" ref="G154:I154" si="148">G158+G162</f>
        <v>0</v>
      </c>
      <c r="H154" s="68">
        <f t="shared" si="148"/>
        <v>0</v>
      </c>
      <c r="I154" s="68">
        <f t="shared" si="148"/>
        <v>0</v>
      </c>
      <c r="J154" s="68">
        <f t="shared" si="147"/>
        <v>0</v>
      </c>
      <c r="K154" s="68">
        <f t="shared" si="147"/>
        <v>0</v>
      </c>
      <c r="L154" s="68">
        <f>L158+L162</f>
        <v>0</v>
      </c>
      <c r="M154" s="265"/>
    </row>
    <row r="155" spans="2:13" s="49" customFormat="1" ht="15.75" customHeight="1" thickBot="1" x14ac:dyDescent="0.3">
      <c r="B155" s="221" t="s">
        <v>12</v>
      </c>
      <c r="C155" s="224" t="s">
        <v>155</v>
      </c>
      <c r="D155" s="47" t="s">
        <v>43</v>
      </c>
      <c r="E155" s="69">
        <f>F155+I155+J155+K155+L155</f>
        <v>1242.9000000000001</v>
      </c>
      <c r="F155" s="69">
        <f>G155+H155</f>
        <v>1242.9000000000001</v>
      </c>
      <c r="G155" s="69">
        <f t="shared" ref="G155" si="149">SUM(G156:G158)</f>
        <v>0</v>
      </c>
      <c r="H155" s="69">
        <f t="shared" ref="H155:L155" si="150">SUM(H156:H158)</f>
        <v>1242.9000000000001</v>
      </c>
      <c r="I155" s="69">
        <f t="shared" si="150"/>
        <v>0</v>
      </c>
      <c r="J155" s="69">
        <f t="shared" si="150"/>
        <v>0</v>
      </c>
      <c r="K155" s="69">
        <f t="shared" si="150"/>
        <v>0</v>
      </c>
      <c r="L155" s="69">
        <f t="shared" si="150"/>
        <v>0</v>
      </c>
      <c r="M155" s="207" t="s">
        <v>36</v>
      </c>
    </row>
    <row r="156" spans="2:13" s="49" customFormat="1" ht="15.75" thickBot="1" x14ac:dyDescent="0.3">
      <c r="B156" s="222"/>
      <c r="C156" s="225"/>
      <c r="D156" s="47" t="s">
        <v>44</v>
      </c>
      <c r="E156" s="69">
        <f t="shared" ref="E156:E162" si="151">F156+I156+J156+K156+L156</f>
        <v>0</v>
      </c>
      <c r="F156" s="69">
        <f t="shared" ref="F156:F162" si="152">G156+H156</f>
        <v>0</v>
      </c>
      <c r="G156" s="69">
        <v>0</v>
      </c>
      <c r="H156" s="69">
        <v>0</v>
      </c>
      <c r="I156" s="69">
        <v>0</v>
      </c>
      <c r="J156" s="69">
        <v>0</v>
      </c>
      <c r="K156" s="69">
        <v>0</v>
      </c>
      <c r="L156" s="69">
        <v>0</v>
      </c>
      <c r="M156" s="207"/>
    </row>
    <row r="157" spans="2:13" s="49" customFormat="1" ht="15.75" thickBot="1" x14ac:dyDescent="0.3">
      <c r="B157" s="222"/>
      <c r="C157" s="225"/>
      <c r="D157" s="47" t="s">
        <v>45</v>
      </c>
      <c r="E157" s="69">
        <f t="shared" si="151"/>
        <v>1242.9000000000001</v>
      </c>
      <c r="F157" s="69">
        <f t="shared" si="152"/>
        <v>1242.9000000000001</v>
      </c>
      <c r="G157" s="69">
        <v>0</v>
      </c>
      <c r="H157" s="69">
        <v>1242.9000000000001</v>
      </c>
      <c r="I157" s="69">
        <v>0</v>
      </c>
      <c r="J157" s="69">
        <v>0</v>
      </c>
      <c r="K157" s="69">
        <v>0</v>
      </c>
      <c r="L157" s="69">
        <v>0</v>
      </c>
      <c r="M157" s="207"/>
    </row>
    <row r="158" spans="2:13" s="49" customFormat="1" ht="15.75" thickBot="1" x14ac:dyDescent="0.3">
      <c r="B158" s="223"/>
      <c r="C158" s="226"/>
      <c r="D158" s="47" t="s">
        <v>46</v>
      </c>
      <c r="E158" s="69">
        <f t="shared" si="151"/>
        <v>0</v>
      </c>
      <c r="F158" s="69">
        <f t="shared" si="152"/>
        <v>0</v>
      </c>
      <c r="G158" s="69">
        <v>0</v>
      </c>
      <c r="H158" s="69">
        <v>0</v>
      </c>
      <c r="I158" s="69">
        <v>0</v>
      </c>
      <c r="J158" s="69">
        <v>0</v>
      </c>
      <c r="K158" s="69">
        <v>0</v>
      </c>
      <c r="L158" s="69">
        <v>0</v>
      </c>
      <c r="M158" s="227"/>
    </row>
    <row r="159" spans="2:13" s="49" customFormat="1" ht="15.75" customHeight="1" thickBot="1" x14ac:dyDescent="0.3">
      <c r="B159" s="221" t="s">
        <v>14</v>
      </c>
      <c r="C159" s="224" t="s">
        <v>171</v>
      </c>
      <c r="D159" s="47" t="s">
        <v>43</v>
      </c>
      <c r="E159" s="69">
        <f t="shared" si="151"/>
        <v>343</v>
      </c>
      <c r="F159" s="69">
        <f t="shared" si="152"/>
        <v>343</v>
      </c>
      <c r="G159" s="69">
        <f t="shared" ref="G159:L159" si="153">SUM(G160:G162)</f>
        <v>0</v>
      </c>
      <c r="H159" s="69">
        <f t="shared" si="153"/>
        <v>343</v>
      </c>
      <c r="I159" s="69">
        <f t="shared" si="153"/>
        <v>0</v>
      </c>
      <c r="J159" s="69">
        <f t="shared" si="153"/>
        <v>0</v>
      </c>
      <c r="K159" s="69">
        <f t="shared" si="153"/>
        <v>0</v>
      </c>
      <c r="L159" s="69">
        <f t="shared" si="153"/>
        <v>0</v>
      </c>
      <c r="M159" s="206" t="s">
        <v>154</v>
      </c>
    </row>
    <row r="160" spans="2:13" s="49" customFormat="1" ht="15.75" thickBot="1" x14ac:dyDescent="0.3">
      <c r="B160" s="222"/>
      <c r="C160" s="225"/>
      <c r="D160" s="47" t="s">
        <v>44</v>
      </c>
      <c r="E160" s="69">
        <f t="shared" si="151"/>
        <v>343</v>
      </c>
      <c r="F160" s="69">
        <f t="shared" si="152"/>
        <v>343</v>
      </c>
      <c r="G160" s="69">
        <v>0</v>
      </c>
      <c r="H160" s="69">
        <v>343</v>
      </c>
      <c r="I160" s="69">
        <v>0</v>
      </c>
      <c r="J160" s="69">
        <v>0</v>
      </c>
      <c r="K160" s="69">
        <v>0</v>
      </c>
      <c r="L160" s="69">
        <v>0</v>
      </c>
      <c r="M160" s="207"/>
    </row>
    <row r="161" spans="2:13" s="49" customFormat="1" ht="15.75" thickBot="1" x14ac:dyDescent="0.3">
      <c r="B161" s="222"/>
      <c r="C161" s="225"/>
      <c r="D161" s="47" t="s">
        <v>45</v>
      </c>
      <c r="E161" s="69">
        <f t="shared" si="151"/>
        <v>0</v>
      </c>
      <c r="F161" s="69">
        <f t="shared" si="152"/>
        <v>0</v>
      </c>
      <c r="G161" s="69">
        <v>0</v>
      </c>
      <c r="H161" s="69">
        <v>0</v>
      </c>
      <c r="I161" s="69">
        <v>0</v>
      </c>
      <c r="J161" s="69">
        <v>0</v>
      </c>
      <c r="K161" s="69">
        <v>0</v>
      </c>
      <c r="L161" s="69">
        <v>0</v>
      </c>
      <c r="M161" s="207"/>
    </row>
    <row r="162" spans="2:13" s="49" customFormat="1" ht="15.75" thickBot="1" x14ac:dyDescent="0.3">
      <c r="B162" s="223"/>
      <c r="C162" s="226"/>
      <c r="D162" s="47" t="s">
        <v>46</v>
      </c>
      <c r="E162" s="69">
        <f t="shared" si="151"/>
        <v>0</v>
      </c>
      <c r="F162" s="69">
        <f t="shared" si="152"/>
        <v>0</v>
      </c>
      <c r="G162" s="69">
        <v>0</v>
      </c>
      <c r="H162" s="69">
        <v>0</v>
      </c>
      <c r="I162" s="69">
        <v>0</v>
      </c>
      <c r="J162" s="69">
        <v>0</v>
      </c>
      <c r="K162" s="69">
        <v>0</v>
      </c>
      <c r="L162" s="69">
        <v>0</v>
      </c>
      <c r="M162" s="227"/>
    </row>
  </sheetData>
  <mergeCells count="120">
    <mergeCell ref="B111:B114"/>
    <mergeCell ref="C111:C114"/>
    <mergeCell ref="D6:D7"/>
    <mergeCell ref="B103:B106"/>
    <mergeCell ref="C103:C106"/>
    <mergeCell ref="M103:M106"/>
    <mergeCell ref="C34:C37"/>
    <mergeCell ref="M155:M158"/>
    <mergeCell ref="C155:C158"/>
    <mergeCell ref="C123:C126"/>
    <mergeCell ref="B127:B130"/>
    <mergeCell ref="B123:B126"/>
    <mergeCell ref="B155:B158"/>
    <mergeCell ref="M127:M130"/>
    <mergeCell ref="B119:B122"/>
    <mergeCell ref="C127:C130"/>
    <mergeCell ref="B143:B146"/>
    <mergeCell ref="C143:C146"/>
    <mergeCell ref="M143:M146"/>
    <mergeCell ref="M151:M154"/>
    <mergeCell ref="B151:B154"/>
    <mergeCell ref="C151:C154"/>
    <mergeCell ref="M123:M126"/>
    <mergeCell ref="C119:C122"/>
    <mergeCell ref="B131:B134"/>
    <mergeCell ref="C131:C134"/>
    <mergeCell ref="M131:M134"/>
    <mergeCell ref="B135:B138"/>
    <mergeCell ref="C135:C138"/>
    <mergeCell ref="M135:M138"/>
    <mergeCell ref="B147:B150"/>
    <mergeCell ref="C147:C150"/>
    <mergeCell ref="M147:M150"/>
    <mergeCell ref="B139:B142"/>
    <mergeCell ref="C139:C142"/>
    <mergeCell ref="M139:M142"/>
    <mergeCell ref="M115:M118"/>
    <mergeCell ref="B66:B69"/>
    <mergeCell ref="B50:B53"/>
    <mergeCell ref="B42:B45"/>
    <mergeCell ref="B46:B49"/>
    <mergeCell ref="M66:M69"/>
    <mergeCell ref="B70:B73"/>
    <mergeCell ref="C70:C73"/>
    <mergeCell ref="M70:M73"/>
    <mergeCell ref="C46:C49"/>
    <mergeCell ref="C107:C110"/>
    <mergeCell ref="M42:M45"/>
    <mergeCell ref="M46:M49"/>
    <mergeCell ref="M50:M53"/>
    <mergeCell ref="M62:M65"/>
    <mergeCell ref="C50:C53"/>
    <mergeCell ref="C62:C65"/>
    <mergeCell ref="C42:C45"/>
    <mergeCell ref="B82:B85"/>
    <mergeCell ref="C82:C85"/>
    <mergeCell ref="B62:B65"/>
    <mergeCell ref="B115:B118"/>
    <mergeCell ref="C115:C118"/>
    <mergeCell ref="M107:M110"/>
    <mergeCell ref="E2:M2"/>
    <mergeCell ref="B91:B94"/>
    <mergeCell ref="C91:C94"/>
    <mergeCell ref="M91:M94"/>
    <mergeCell ref="B4:M4"/>
    <mergeCell ref="B95:B98"/>
    <mergeCell ref="C95:C98"/>
    <mergeCell ref="M95:M98"/>
    <mergeCell ref="B99:B102"/>
    <mergeCell ref="C99:C102"/>
    <mergeCell ref="M99:M102"/>
    <mergeCell ref="M9:M13"/>
    <mergeCell ref="E6:E7"/>
    <mergeCell ref="B14:M14"/>
    <mergeCell ref="B15:B19"/>
    <mergeCell ref="M30:M33"/>
    <mergeCell ref="C66:C69"/>
    <mergeCell ref="B54:B57"/>
    <mergeCell ref="C54:C57"/>
    <mergeCell ref="M54:M57"/>
    <mergeCell ref="B90:M90"/>
    <mergeCell ref="B30:B33"/>
    <mergeCell ref="B34:B37"/>
    <mergeCell ref="M86:M89"/>
    <mergeCell ref="B159:B162"/>
    <mergeCell ref="C159:C162"/>
    <mergeCell ref="M159:M162"/>
    <mergeCell ref="B9:B13"/>
    <mergeCell ref="C25:C29"/>
    <mergeCell ref="M119:M122"/>
    <mergeCell ref="M34:M37"/>
    <mergeCell ref="M25:M29"/>
    <mergeCell ref="C30:C33"/>
    <mergeCell ref="C15:C19"/>
    <mergeCell ref="M15:M19"/>
    <mergeCell ref="B20:B24"/>
    <mergeCell ref="C20:C24"/>
    <mergeCell ref="M20:M24"/>
    <mergeCell ref="B25:B29"/>
    <mergeCell ref="B107:B110"/>
    <mergeCell ref="B38:B41"/>
    <mergeCell ref="C38:C41"/>
    <mergeCell ref="M38:M41"/>
    <mergeCell ref="B78:B81"/>
    <mergeCell ref="C78:C81"/>
    <mergeCell ref="M82:M85"/>
    <mergeCell ref="B86:B89"/>
    <mergeCell ref="C86:C89"/>
    <mergeCell ref="M6:M7"/>
    <mergeCell ref="B6:B7"/>
    <mergeCell ref="C6:C7"/>
    <mergeCell ref="C9:C13"/>
    <mergeCell ref="M74:M77"/>
    <mergeCell ref="M78:M81"/>
    <mergeCell ref="B58:B61"/>
    <mergeCell ref="C58:C61"/>
    <mergeCell ref="M58:M61"/>
    <mergeCell ref="B74:B77"/>
    <mergeCell ref="C74:C77"/>
    <mergeCell ref="F6:L6"/>
  </mergeCells>
  <pageMargins left="0.78740157480314965" right="0" top="0" bottom="0" header="0" footer="0"/>
  <pageSetup paperSize="9" scale="75" orientation="landscape" r:id="rId1"/>
  <rowBreaks count="3" manualBreakCount="3">
    <brk id="45" max="11" man="1"/>
    <brk id="89" max="10" man="1"/>
    <brk id="134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view="pageBreakPreview" topLeftCell="A22" zoomScale="80" zoomScaleNormal="100" zoomScaleSheetLayoutView="80" workbookViewId="0">
      <selection activeCell="E33" sqref="E33"/>
    </sheetView>
  </sheetViews>
  <sheetFormatPr defaultRowHeight="15" x14ac:dyDescent="0.25"/>
  <cols>
    <col min="1" max="1" width="2.85546875" customWidth="1"/>
    <col min="2" max="2" width="7.140625" style="8" customWidth="1"/>
    <col min="3" max="3" width="65.5703125" style="8" customWidth="1"/>
    <col min="4" max="4" width="73" style="8" customWidth="1"/>
    <col min="5" max="5" width="10.5703125" customWidth="1"/>
    <col min="6" max="6" width="10.85546875" customWidth="1"/>
    <col min="7" max="7" width="10.5703125" customWidth="1"/>
    <col min="8" max="8" width="10.7109375" customWidth="1"/>
  </cols>
  <sheetData>
    <row r="1" spans="2:8" x14ac:dyDescent="0.25">
      <c r="B1" s="6"/>
      <c r="C1" s="6"/>
      <c r="D1" s="271" t="s">
        <v>48</v>
      </c>
      <c r="E1" s="271"/>
      <c r="F1" s="271"/>
      <c r="G1" s="271"/>
      <c r="H1" s="271"/>
    </row>
    <row r="2" spans="2:8" ht="3" customHeight="1" x14ac:dyDescent="0.25">
      <c r="B2" s="7"/>
      <c r="E2" s="8"/>
      <c r="F2" s="8"/>
      <c r="G2" s="8"/>
      <c r="H2" s="8"/>
    </row>
    <row r="3" spans="2:8" ht="15.75" x14ac:dyDescent="0.25">
      <c r="B3" s="272" t="s">
        <v>21</v>
      </c>
      <c r="C3" s="272"/>
      <c r="D3" s="272"/>
      <c r="E3" s="272"/>
      <c r="F3" s="272"/>
      <c r="G3" s="272"/>
      <c r="H3" s="272"/>
    </row>
    <row r="4" spans="2:8" ht="15.75" x14ac:dyDescent="0.25">
      <c r="B4" s="273" t="s">
        <v>22</v>
      </c>
      <c r="C4" s="273"/>
      <c r="D4" s="273"/>
      <c r="E4" s="273"/>
      <c r="F4" s="273"/>
      <c r="G4" s="273"/>
      <c r="H4" s="273"/>
    </row>
    <row r="5" spans="2:8" ht="15.75" x14ac:dyDescent="0.25">
      <c r="B5" s="273" t="s">
        <v>29</v>
      </c>
      <c r="C5" s="273"/>
      <c r="D5" s="273"/>
      <c r="E5" s="273"/>
      <c r="F5" s="273"/>
      <c r="G5" s="273"/>
      <c r="H5" s="273"/>
    </row>
    <row r="6" spans="2:8" ht="9" customHeight="1" x14ac:dyDescent="0.25">
      <c r="B6" s="274"/>
      <c r="C6" s="274"/>
      <c r="D6" s="274"/>
      <c r="E6" s="274"/>
      <c r="F6" s="274"/>
      <c r="G6" s="274"/>
      <c r="H6" s="274"/>
    </row>
    <row r="7" spans="2:8" ht="30.75" customHeight="1" x14ac:dyDescent="0.25">
      <c r="B7" s="275" t="s">
        <v>23</v>
      </c>
      <c r="C7" s="275" t="s">
        <v>24</v>
      </c>
      <c r="D7" s="275" t="s">
        <v>25</v>
      </c>
      <c r="E7" s="275" t="s">
        <v>26</v>
      </c>
      <c r="F7" s="277" t="s">
        <v>30</v>
      </c>
      <c r="G7" s="277"/>
      <c r="H7" s="277"/>
    </row>
    <row r="8" spans="2:8" x14ac:dyDescent="0.25">
      <c r="B8" s="275"/>
      <c r="C8" s="275"/>
      <c r="D8" s="275"/>
      <c r="E8" s="276"/>
      <c r="F8" s="22" t="s">
        <v>4</v>
      </c>
      <c r="G8" s="22" t="s">
        <v>31</v>
      </c>
      <c r="H8" s="22" t="s">
        <v>141</v>
      </c>
    </row>
    <row r="9" spans="2:8" x14ac:dyDescent="0.25">
      <c r="B9" s="9">
        <v>1</v>
      </c>
      <c r="C9" s="9">
        <v>2</v>
      </c>
      <c r="D9" s="9">
        <v>3</v>
      </c>
      <c r="E9" s="10">
        <v>4</v>
      </c>
      <c r="F9" s="10">
        <v>5</v>
      </c>
      <c r="G9" s="10">
        <v>6</v>
      </c>
      <c r="H9" s="10">
        <v>7</v>
      </c>
    </row>
    <row r="10" spans="2:8" s="49" customFormat="1" x14ac:dyDescent="0.25">
      <c r="B10" s="269" t="s">
        <v>136</v>
      </c>
      <c r="C10" s="269"/>
      <c r="D10" s="269"/>
      <c r="E10" s="269"/>
      <c r="F10" s="269"/>
      <c r="G10" s="269"/>
      <c r="H10" s="269"/>
    </row>
    <row r="11" spans="2:8" s="49" customFormat="1" ht="41.25" customHeight="1" x14ac:dyDescent="0.25">
      <c r="B11" s="11">
        <v>1</v>
      </c>
      <c r="C11" s="28" t="s">
        <v>138</v>
      </c>
      <c r="D11" s="11"/>
      <c r="E11" s="23">
        <f>SUM(F11:H11)</f>
        <v>212.1</v>
      </c>
      <c r="F11" s="23">
        <f t="shared" ref="F11:G11" si="0">F12</f>
        <v>17</v>
      </c>
      <c r="G11" s="23">
        <f t="shared" si="0"/>
        <v>0</v>
      </c>
      <c r="H11" s="23">
        <f>H12</f>
        <v>195.1</v>
      </c>
    </row>
    <row r="12" spans="2:8" s="49" customFormat="1" ht="45.75" customHeight="1" x14ac:dyDescent="0.25">
      <c r="B12" s="15" t="s">
        <v>7</v>
      </c>
      <c r="C12" s="85" t="s">
        <v>142</v>
      </c>
      <c r="D12" s="13" t="s">
        <v>15</v>
      </c>
      <c r="E12" s="23">
        <f>SUM(F12:H12)</f>
        <v>212.1</v>
      </c>
      <c r="F12" s="25">
        <v>17</v>
      </c>
      <c r="G12" s="25">
        <v>0</v>
      </c>
      <c r="H12" s="25">
        <v>195.1</v>
      </c>
    </row>
    <row r="13" spans="2:8" ht="48" customHeight="1" x14ac:dyDescent="0.25">
      <c r="B13" s="16">
        <v>2</v>
      </c>
      <c r="C13" s="32" t="s">
        <v>5</v>
      </c>
      <c r="D13" s="17" t="s">
        <v>27</v>
      </c>
      <c r="E13" s="23">
        <f>SUM(F13:H13)</f>
        <v>21395.7</v>
      </c>
      <c r="F13" s="23">
        <f>SUM(F14:F14)</f>
        <v>4078.7</v>
      </c>
      <c r="G13" s="23">
        <f>SUM(G14:G14)</f>
        <v>0</v>
      </c>
      <c r="H13" s="23">
        <f>SUM(H14:H14)</f>
        <v>17317</v>
      </c>
    </row>
    <row r="14" spans="2:8" ht="78.75" customHeight="1" x14ac:dyDescent="0.25">
      <c r="B14" s="18" t="s">
        <v>12</v>
      </c>
      <c r="C14" s="34" t="s">
        <v>9</v>
      </c>
      <c r="D14" s="9" t="s">
        <v>40</v>
      </c>
      <c r="E14" s="24">
        <f>SUM(F14:H14)</f>
        <v>21395.7</v>
      </c>
      <c r="F14" s="24">
        <v>4078.7</v>
      </c>
      <c r="G14" s="24">
        <v>0</v>
      </c>
      <c r="H14" s="24">
        <v>17317</v>
      </c>
    </row>
    <row r="15" spans="2:8" ht="42.75" x14ac:dyDescent="0.25">
      <c r="B15" s="16">
        <v>3</v>
      </c>
      <c r="C15" s="33" t="s">
        <v>11</v>
      </c>
      <c r="D15" s="17" t="s">
        <v>27</v>
      </c>
      <c r="E15" s="23">
        <f t="shared" ref="E15:E18" si="1">F15+G15+H15</f>
        <v>11032.300000000001</v>
      </c>
      <c r="F15" s="23">
        <f>F16+F17+F18</f>
        <v>882.6</v>
      </c>
      <c r="G15" s="23">
        <f t="shared" ref="G15:H15" si="2">G16+G17+G18</f>
        <v>0</v>
      </c>
      <c r="H15" s="23">
        <f t="shared" si="2"/>
        <v>10149.700000000001</v>
      </c>
    </row>
    <row r="16" spans="2:8" ht="30" x14ac:dyDescent="0.25">
      <c r="B16" s="18" t="s">
        <v>149</v>
      </c>
      <c r="C16" s="34" t="s">
        <v>13</v>
      </c>
      <c r="D16" s="9" t="s">
        <v>41</v>
      </c>
      <c r="E16" s="25">
        <f t="shared" si="1"/>
        <v>3648.8</v>
      </c>
      <c r="F16" s="25">
        <v>291.89999999999998</v>
      </c>
      <c r="G16" s="25">
        <v>0</v>
      </c>
      <c r="H16" s="25">
        <v>3356.9</v>
      </c>
    </row>
    <row r="17" spans="2:8" ht="46.5" customHeight="1" x14ac:dyDescent="0.25">
      <c r="B17" s="18" t="s">
        <v>150</v>
      </c>
      <c r="C17" s="34" t="s">
        <v>87</v>
      </c>
      <c r="D17" s="9" t="s">
        <v>71</v>
      </c>
      <c r="E17" s="24">
        <f t="shared" si="1"/>
        <v>7383.5</v>
      </c>
      <c r="F17" s="25">
        <v>590.70000000000005</v>
      </c>
      <c r="G17" s="24">
        <v>0</v>
      </c>
      <c r="H17" s="24">
        <v>6792.8</v>
      </c>
    </row>
    <row r="18" spans="2:8" ht="45" x14ac:dyDescent="0.25">
      <c r="B18" s="18" t="s">
        <v>151</v>
      </c>
      <c r="C18" s="35" t="s">
        <v>15</v>
      </c>
      <c r="D18" s="9"/>
      <c r="E18" s="26">
        <f t="shared" si="1"/>
        <v>0</v>
      </c>
      <c r="F18" s="27">
        <v>0</v>
      </c>
      <c r="G18" s="26">
        <v>0</v>
      </c>
      <c r="H18" s="26">
        <v>0</v>
      </c>
    </row>
    <row r="19" spans="2:8" s="49" customFormat="1" x14ac:dyDescent="0.25">
      <c r="B19" s="270" t="s">
        <v>139</v>
      </c>
      <c r="C19" s="270"/>
      <c r="D19" s="270"/>
      <c r="E19" s="23">
        <f>SUM(F19:H19)</f>
        <v>32640.1</v>
      </c>
      <c r="F19" s="23">
        <f>F11+F13+F15</f>
        <v>4978.3</v>
      </c>
      <c r="G19" s="23">
        <f t="shared" ref="G19:H19" si="3">G11+G13+G15</f>
        <v>0</v>
      </c>
      <c r="H19" s="23">
        <f t="shared" si="3"/>
        <v>27661.8</v>
      </c>
    </row>
    <row r="20" spans="2:8" x14ac:dyDescent="0.25">
      <c r="B20" s="269" t="s">
        <v>1</v>
      </c>
      <c r="C20" s="269"/>
      <c r="D20" s="269"/>
      <c r="E20" s="269"/>
      <c r="F20" s="269"/>
      <c r="G20" s="269"/>
      <c r="H20" s="269"/>
    </row>
    <row r="21" spans="2:8" ht="41.25" customHeight="1" x14ac:dyDescent="0.25">
      <c r="B21" s="11">
        <v>1</v>
      </c>
      <c r="C21" s="28" t="s">
        <v>176</v>
      </c>
      <c r="D21" s="11"/>
      <c r="E21" s="23">
        <f>SUM(F21:H21)</f>
        <v>8969.4</v>
      </c>
      <c r="F21" s="23">
        <f>SUM(F22:F29)</f>
        <v>2685.2</v>
      </c>
      <c r="G21" s="23">
        <f>SUM(G22:G29)</f>
        <v>0</v>
      </c>
      <c r="H21" s="23">
        <f>SUM(H22:H29)</f>
        <v>6284.2</v>
      </c>
    </row>
    <row r="22" spans="2:8" ht="45.75" customHeight="1" x14ac:dyDescent="0.25">
      <c r="B22" s="12" t="s">
        <v>7</v>
      </c>
      <c r="C22" s="29" t="s">
        <v>177</v>
      </c>
      <c r="D22" s="13" t="s">
        <v>91</v>
      </c>
      <c r="E22" s="25">
        <f>F22+G22+H22</f>
        <v>6830.5999999999995</v>
      </c>
      <c r="F22" s="25">
        <v>546.4</v>
      </c>
      <c r="G22" s="25">
        <v>0</v>
      </c>
      <c r="H22" s="25">
        <v>6284.2</v>
      </c>
    </row>
    <row r="23" spans="2:8" s="49" customFormat="1" ht="45.75" customHeight="1" x14ac:dyDescent="0.25">
      <c r="B23" s="66" t="s">
        <v>10</v>
      </c>
      <c r="C23" s="29" t="s">
        <v>168</v>
      </c>
      <c r="D23" s="13" t="s">
        <v>94</v>
      </c>
      <c r="E23" s="25">
        <f>F23+G23+H23</f>
        <v>231.7</v>
      </c>
      <c r="F23" s="25">
        <v>231.7</v>
      </c>
      <c r="G23" s="25">
        <v>0</v>
      </c>
      <c r="H23" s="25">
        <v>0</v>
      </c>
    </row>
    <row r="24" spans="2:8" ht="60" x14ac:dyDescent="0.25">
      <c r="B24" s="12" t="s">
        <v>16</v>
      </c>
      <c r="C24" s="95" t="s">
        <v>178</v>
      </c>
      <c r="D24" s="13"/>
      <c r="E24" s="25">
        <f>F24+G24+H24</f>
        <v>0</v>
      </c>
      <c r="F24" s="25">
        <v>0</v>
      </c>
      <c r="G24" s="25">
        <v>0</v>
      </c>
      <c r="H24" s="25">
        <v>0</v>
      </c>
    </row>
    <row r="25" spans="2:8" s="49" customFormat="1" ht="45.75" customHeight="1" x14ac:dyDescent="0.25">
      <c r="B25" s="66" t="s">
        <v>37</v>
      </c>
      <c r="C25" s="76" t="s">
        <v>132</v>
      </c>
      <c r="D25" s="13"/>
      <c r="E25" s="25">
        <v>0</v>
      </c>
      <c r="F25" s="25">
        <v>0</v>
      </c>
      <c r="G25" s="25">
        <v>0</v>
      </c>
      <c r="H25" s="25">
        <v>0</v>
      </c>
    </row>
    <row r="26" spans="2:8" s="49" customFormat="1" ht="45" x14ac:dyDescent="0.25">
      <c r="B26" s="66" t="s">
        <v>38</v>
      </c>
      <c r="C26" s="76" t="s">
        <v>135</v>
      </c>
      <c r="D26" s="13"/>
      <c r="E26" s="25">
        <v>0</v>
      </c>
      <c r="F26" s="25">
        <v>0</v>
      </c>
      <c r="G26" s="25">
        <v>0</v>
      </c>
      <c r="H26" s="25">
        <v>0</v>
      </c>
    </row>
    <row r="27" spans="2:8" ht="30" x14ac:dyDescent="0.25">
      <c r="B27" s="12" t="s">
        <v>92</v>
      </c>
      <c r="C27" s="29" t="s">
        <v>181</v>
      </c>
      <c r="D27" s="13" t="s">
        <v>93</v>
      </c>
      <c r="E27" s="25">
        <f t="shared" ref="E27:E29" si="4">F27+G27+H27</f>
        <v>1907.1</v>
      </c>
      <c r="F27" s="25">
        <v>1907.1</v>
      </c>
      <c r="G27" s="25">
        <v>0</v>
      </c>
      <c r="H27" s="25">
        <v>0</v>
      </c>
    </row>
    <row r="28" spans="2:8" ht="45" x14ac:dyDescent="0.25">
      <c r="B28" s="12" t="s">
        <v>131</v>
      </c>
      <c r="C28" s="29" t="s">
        <v>18</v>
      </c>
      <c r="D28" s="13"/>
      <c r="E28" s="25">
        <f t="shared" si="4"/>
        <v>0</v>
      </c>
      <c r="F28" s="25">
        <v>0</v>
      </c>
      <c r="G28" s="25">
        <v>0</v>
      </c>
      <c r="H28" s="25">
        <v>0</v>
      </c>
    </row>
    <row r="29" spans="2:8" ht="45" x14ac:dyDescent="0.25">
      <c r="B29" s="12" t="s">
        <v>134</v>
      </c>
      <c r="C29" s="29" t="s">
        <v>20</v>
      </c>
      <c r="D29" s="13"/>
      <c r="E29" s="25">
        <f t="shared" si="4"/>
        <v>0</v>
      </c>
      <c r="F29" s="25">
        <v>0</v>
      </c>
      <c r="G29" s="25">
        <v>0</v>
      </c>
      <c r="H29" s="25">
        <v>0</v>
      </c>
    </row>
    <row r="30" spans="2:8" ht="42.75" x14ac:dyDescent="0.25">
      <c r="B30" s="14">
        <v>2</v>
      </c>
      <c r="C30" s="30" t="s">
        <v>35</v>
      </c>
      <c r="D30" s="13"/>
      <c r="E30" s="23">
        <f>SUM(F30:H30)</f>
        <v>0</v>
      </c>
      <c r="F30" s="23">
        <f>F31</f>
        <v>0</v>
      </c>
      <c r="G30" s="23">
        <f t="shared" ref="G30:H30" si="5">G31</f>
        <v>0</v>
      </c>
      <c r="H30" s="23">
        <f t="shared" si="5"/>
        <v>0</v>
      </c>
    </row>
    <row r="31" spans="2:8" ht="45" x14ac:dyDescent="0.25">
      <c r="B31" s="15" t="s">
        <v>12</v>
      </c>
      <c r="C31" s="31" t="s">
        <v>170</v>
      </c>
      <c r="D31" s="9"/>
      <c r="E31" s="24">
        <f>SUM(F31:H31)</f>
        <v>0</v>
      </c>
      <c r="F31" s="24">
        <v>0</v>
      </c>
      <c r="G31" s="24">
        <v>0</v>
      </c>
      <c r="H31" s="24">
        <v>0</v>
      </c>
    </row>
    <row r="32" spans="2:8" s="49" customFormat="1" x14ac:dyDescent="0.25">
      <c r="B32" s="15" t="s">
        <v>14</v>
      </c>
      <c r="C32" s="31" t="s">
        <v>172</v>
      </c>
      <c r="D32" s="9"/>
      <c r="E32" s="24">
        <f>SUM(F32:H32)</f>
        <v>0</v>
      </c>
      <c r="F32" s="24">
        <v>0</v>
      </c>
      <c r="G32" s="24">
        <v>0</v>
      </c>
      <c r="H32" s="24">
        <v>0</v>
      </c>
    </row>
    <row r="33" spans="2:8" x14ac:dyDescent="0.25">
      <c r="B33" s="270" t="s">
        <v>39</v>
      </c>
      <c r="C33" s="270"/>
      <c r="D33" s="270"/>
      <c r="E33" s="23">
        <f>SUM(F33:H33)</f>
        <v>8969.4</v>
      </c>
      <c r="F33" s="23">
        <f>F30+F21</f>
        <v>2685.2</v>
      </c>
      <c r="G33" s="23">
        <f>G30+G21</f>
        <v>0</v>
      </c>
      <c r="H33" s="23">
        <f>H30+H21</f>
        <v>6284.2</v>
      </c>
    </row>
    <row r="34" spans="2:8" ht="15.75" x14ac:dyDescent="0.25">
      <c r="B34" s="266" t="s">
        <v>28</v>
      </c>
      <c r="C34" s="267"/>
      <c r="D34" s="268"/>
      <c r="E34" s="23">
        <f>SUM(F34:H34)</f>
        <v>41609.5</v>
      </c>
      <c r="F34" s="23">
        <f t="shared" ref="F34:G34" si="6">F33+F19</f>
        <v>7663.5</v>
      </c>
      <c r="G34" s="23">
        <f t="shared" si="6"/>
        <v>0</v>
      </c>
      <c r="H34" s="23">
        <f>H33+H19</f>
        <v>33946</v>
      </c>
    </row>
    <row r="35" spans="2:8" ht="15.75" x14ac:dyDescent="0.25">
      <c r="B35" s="19"/>
      <c r="C35" s="19"/>
      <c r="D35" s="19"/>
    </row>
    <row r="36" spans="2:8" x14ac:dyDescent="0.25">
      <c r="B36" s="20"/>
      <c r="C36" s="20"/>
      <c r="D36" s="20"/>
    </row>
    <row r="37" spans="2:8" x14ac:dyDescent="0.25">
      <c r="B37" s="21"/>
    </row>
    <row r="38" spans="2:8" x14ac:dyDescent="0.25">
      <c r="B38" s="21"/>
      <c r="C38"/>
      <c r="D38"/>
    </row>
  </sheetData>
  <mergeCells count="15">
    <mergeCell ref="B34:D34"/>
    <mergeCell ref="B20:H20"/>
    <mergeCell ref="B33:D33"/>
    <mergeCell ref="D1:H1"/>
    <mergeCell ref="B3:H3"/>
    <mergeCell ref="B4:H4"/>
    <mergeCell ref="B5:H5"/>
    <mergeCell ref="B6:H6"/>
    <mergeCell ref="B10:H10"/>
    <mergeCell ref="B19:D19"/>
    <mergeCell ref="B7:B8"/>
    <mergeCell ref="C7:C8"/>
    <mergeCell ref="D7:D8"/>
    <mergeCell ref="E7:E8"/>
    <mergeCell ref="F7:H7"/>
  </mergeCells>
  <pageMargins left="0" right="0" top="0.15748031496062992" bottom="0.15748031496062992" header="0.31496062992125984" footer="0.31496062992125984"/>
  <pageSetup paperSize="9" scale="75" orientation="landscape" r:id="rId1"/>
  <rowBreaks count="2" manualBreakCount="2">
    <brk id="25" max="7" man="1"/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view="pageBreakPreview" topLeftCell="A23" zoomScale="80" zoomScaleNormal="100" zoomScaleSheetLayoutView="80" workbookViewId="0">
      <selection activeCell="D48" sqref="D48"/>
    </sheetView>
  </sheetViews>
  <sheetFormatPr defaultRowHeight="15" x14ac:dyDescent="0.25"/>
  <cols>
    <col min="1" max="1" width="2.85546875" style="49" customWidth="1"/>
    <col min="2" max="2" width="7" style="8" customWidth="1"/>
    <col min="3" max="3" width="66.28515625" style="8" customWidth="1"/>
    <col min="4" max="4" width="71.5703125" style="8" customWidth="1"/>
    <col min="5" max="5" width="10.5703125" style="49" customWidth="1"/>
    <col min="6" max="6" width="10.85546875" style="49" customWidth="1"/>
    <col min="7" max="7" width="10.5703125" style="49" customWidth="1"/>
    <col min="8" max="8" width="9.5703125" style="49" customWidth="1"/>
    <col min="9" max="16384" width="9.140625" style="49"/>
  </cols>
  <sheetData>
    <row r="1" spans="2:8" x14ac:dyDescent="0.25">
      <c r="B1" s="6"/>
      <c r="C1" s="6"/>
      <c r="D1" s="271" t="s">
        <v>48</v>
      </c>
      <c r="E1" s="271"/>
      <c r="F1" s="271"/>
      <c r="G1" s="271"/>
      <c r="H1" s="271"/>
    </row>
    <row r="2" spans="2:8" ht="3" customHeight="1" x14ac:dyDescent="0.25">
      <c r="B2" s="7"/>
      <c r="E2" s="8"/>
      <c r="F2" s="8"/>
      <c r="G2" s="8"/>
      <c r="H2" s="8"/>
    </row>
    <row r="3" spans="2:8" ht="15.75" x14ac:dyDescent="0.25">
      <c r="B3" s="272" t="s">
        <v>21</v>
      </c>
      <c r="C3" s="272"/>
      <c r="D3" s="272"/>
      <c r="E3" s="272"/>
      <c r="F3" s="272"/>
      <c r="G3" s="272"/>
      <c r="H3" s="272"/>
    </row>
    <row r="4" spans="2:8" ht="15.75" x14ac:dyDescent="0.25">
      <c r="B4" s="273" t="s">
        <v>22</v>
      </c>
      <c r="C4" s="273"/>
      <c r="D4" s="273"/>
      <c r="E4" s="273"/>
      <c r="F4" s="273"/>
      <c r="G4" s="273"/>
      <c r="H4" s="273"/>
    </row>
    <row r="5" spans="2:8" ht="15.75" x14ac:dyDescent="0.25">
      <c r="B5" s="273" t="s">
        <v>143</v>
      </c>
      <c r="C5" s="273"/>
      <c r="D5" s="273"/>
      <c r="E5" s="273"/>
      <c r="F5" s="273"/>
      <c r="G5" s="273"/>
      <c r="H5" s="273"/>
    </row>
    <row r="6" spans="2:8" ht="9" customHeight="1" x14ac:dyDescent="0.25">
      <c r="B6" s="274"/>
      <c r="C6" s="274"/>
      <c r="D6" s="274"/>
      <c r="E6" s="274"/>
      <c r="F6" s="274"/>
      <c r="G6" s="274"/>
      <c r="H6" s="274"/>
    </row>
    <row r="7" spans="2:8" ht="30.75" customHeight="1" x14ac:dyDescent="0.25">
      <c r="B7" s="275" t="s">
        <v>23</v>
      </c>
      <c r="C7" s="275" t="s">
        <v>24</v>
      </c>
      <c r="D7" s="275" t="s">
        <v>25</v>
      </c>
      <c r="E7" s="275" t="s">
        <v>26</v>
      </c>
      <c r="F7" s="277" t="s">
        <v>30</v>
      </c>
      <c r="G7" s="277"/>
      <c r="H7" s="277"/>
    </row>
    <row r="8" spans="2:8" x14ac:dyDescent="0.25">
      <c r="B8" s="275"/>
      <c r="C8" s="275"/>
      <c r="D8" s="275"/>
      <c r="E8" s="276"/>
      <c r="F8" s="80" t="s">
        <v>4</v>
      </c>
      <c r="G8" s="80" t="s">
        <v>31</v>
      </c>
      <c r="H8" s="80" t="s">
        <v>141</v>
      </c>
    </row>
    <row r="9" spans="2:8" x14ac:dyDescent="0.25">
      <c r="B9" s="9">
        <v>1</v>
      </c>
      <c r="C9" s="9">
        <v>2</v>
      </c>
      <c r="D9" s="9">
        <v>3</v>
      </c>
      <c r="E9" s="10">
        <v>4</v>
      </c>
      <c r="F9" s="10">
        <v>5</v>
      </c>
      <c r="G9" s="10">
        <v>6</v>
      </c>
      <c r="H9" s="10">
        <v>7</v>
      </c>
    </row>
    <row r="10" spans="2:8" x14ac:dyDescent="0.25">
      <c r="B10" s="269" t="s">
        <v>136</v>
      </c>
      <c r="C10" s="269"/>
      <c r="D10" s="269"/>
      <c r="E10" s="269"/>
      <c r="F10" s="269"/>
      <c r="G10" s="269"/>
      <c r="H10" s="269"/>
    </row>
    <row r="11" spans="2:8" ht="41.25" customHeight="1" x14ac:dyDescent="0.25">
      <c r="B11" s="11">
        <v>1</v>
      </c>
      <c r="C11" s="28" t="s">
        <v>138</v>
      </c>
      <c r="D11" s="11"/>
      <c r="E11" s="97">
        <f>SUM(F11:H11)</f>
        <v>0</v>
      </c>
      <c r="F11" s="97">
        <f t="shared" ref="F11:G11" si="0">F12</f>
        <v>0</v>
      </c>
      <c r="G11" s="97">
        <f t="shared" si="0"/>
        <v>0</v>
      </c>
      <c r="H11" s="97">
        <f>H12</f>
        <v>0</v>
      </c>
    </row>
    <row r="12" spans="2:8" ht="45.75" customHeight="1" x14ac:dyDescent="0.25">
      <c r="B12" s="15" t="s">
        <v>7</v>
      </c>
      <c r="C12" s="85" t="s">
        <v>142</v>
      </c>
      <c r="D12" s="13"/>
      <c r="E12" s="97">
        <f>SUM(F12:H12)</f>
        <v>0</v>
      </c>
      <c r="F12" s="98">
        <v>0</v>
      </c>
      <c r="G12" s="98">
        <v>0</v>
      </c>
      <c r="H12" s="98">
        <v>0</v>
      </c>
    </row>
    <row r="13" spans="2:8" ht="48" customHeight="1" x14ac:dyDescent="0.25">
      <c r="B13" s="16">
        <v>2</v>
      </c>
      <c r="C13" s="32" t="s">
        <v>5</v>
      </c>
      <c r="D13" s="17" t="s">
        <v>27</v>
      </c>
      <c r="E13" s="97">
        <f>SUM(F13:H13)</f>
        <v>4591.3</v>
      </c>
      <c r="F13" s="97">
        <f>SUM(F14:F17)</f>
        <v>3685.5</v>
      </c>
      <c r="G13" s="97">
        <f>SUM(G14:G17)</f>
        <v>0</v>
      </c>
      <c r="H13" s="97">
        <f>SUM(H14:H17)</f>
        <v>905.8</v>
      </c>
    </row>
    <row r="14" spans="2:8" ht="79.5" customHeight="1" x14ac:dyDescent="0.25">
      <c r="B14" s="282" t="s">
        <v>12</v>
      </c>
      <c r="C14" s="279" t="s">
        <v>173</v>
      </c>
      <c r="D14" s="9" t="s">
        <v>161</v>
      </c>
      <c r="E14" s="99">
        <f>SUM(F14:H14)</f>
        <v>2685.1</v>
      </c>
      <c r="F14" s="99">
        <v>2685.1</v>
      </c>
      <c r="G14" s="99">
        <v>0</v>
      </c>
      <c r="H14" s="99">
        <v>0</v>
      </c>
    </row>
    <row r="15" spans="2:8" ht="31.5" customHeight="1" x14ac:dyDescent="0.25">
      <c r="B15" s="283"/>
      <c r="C15" s="280"/>
      <c r="D15" s="81" t="s">
        <v>145</v>
      </c>
      <c r="E15" s="100">
        <f t="shared" ref="E15:E17" si="1">SUM(F15:H15)</f>
        <v>600</v>
      </c>
      <c r="F15" s="100">
        <v>600</v>
      </c>
      <c r="G15" s="100">
        <v>0</v>
      </c>
      <c r="H15" s="100">
        <v>0</v>
      </c>
    </row>
    <row r="16" spans="2:8" ht="42" customHeight="1" x14ac:dyDescent="0.25">
      <c r="B16" s="284"/>
      <c r="C16" s="281"/>
      <c r="D16" s="81" t="s">
        <v>95</v>
      </c>
      <c r="E16" s="100">
        <f t="shared" si="1"/>
        <v>310.8</v>
      </c>
      <c r="F16" s="100">
        <v>310.8</v>
      </c>
      <c r="G16" s="100">
        <v>0</v>
      </c>
      <c r="H16" s="100">
        <v>0</v>
      </c>
    </row>
    <row r="17" spans="2:8" ht="76.5" x14ac:dyDescent="0.25">
      <c r="B17" s="94" t="s">
        <v>14</v>
      </c>
      <c r="C17" s="93" t="s">
        <v>186</v>
      </c>
      <c r="D17" s="9" t="s">
        <v>161</v>
      </c>
      <c r="E17" s="100">
        <f t="shared" si="1"/>
        <v>995.4</v>
      </c>
      <c r="F17" s="100">
        <v>89.6</v>
      </c>
      <c r="G17" s="100">
        <v>0</v>
      </c>
      <c r="H17" s="100">
        <v>905.8</v>
      </c>
    </row>
    <row r="18" spans="2:8" ht="42.75" x14ac:dyDescent="0.25">
      <c r="B18" s="16">
        <v>3</v>
      </c>
      <c r="C18" s="33" t="s">
        <v>11</v>
      </c>
      <c r="D18" s="17" t="s">
        <v>27</v>
      </c>
      <c r="E18" s="97">
        <f t="shared" ref="E18:E21" si="2">F18+G18+H18</f>
        <v>1820.9</v>
      </c>
      <c r="F18" s="97">
        <f>F19+F20+F21</f>
        <v>171.4</v>
      </c>
      <c r="G18" s="97">
        <f t="shared" ref="G18:H18" si="3">G19+G20+G21</f>
        <v>0</v>
      </c>
      <c r="H18" s="97">
        <f t="shared" si="3"/>
        <v>1649.5</v>
      </c>
    </row>
    <row r="19" spans="2:8" ht="30" x14ac:dyDescent="0.25">
      <c r="B19" s="18" t="s">
        <v>149</v>
      </c>
      <c r="C19" s="34" t="s">
        <v>13</v>
      </c>
      <c r="D19" s="9" t="s">
        <v>41</v>
      </c>
      <c r="E19" s="98">
        <f t="shared" si="2"/>
        <v>1820.9</v>
      </c>
      <c r="F19" s="98">
        <v>171.4</v>
      </c>
      <c r="G19" s="98">
        <v>0</v>
      </c>
      <c r="H19" s="98">
        <v>1649.5</v>
      </c>
    </row>
    <row r="20" spans="2:8" ht="46.5" customHeight="1" x14ac:dyDescent="0.25">
      <c r="B20" s="18" t="s">
        <v>150</v>
      </c>
      <c r="C20" s="34" t="s">
        <v>87</v>
      </c>
      <c r="D20" s="9"/>
      <c r="E20" s="99">
        <f t="shared" si="2"/>
        <v>0</v>
      </c>
      <c r="F20" s="98">
        <v>0</v>
      </c>
      <c r="G20" s="99">
        <v>0</v>
      </c>
      <c r="H20" s="99">
        <v>0</v>
      </c>
    </row>
    <row r="21" spans="2:8" ht="45" x14ac:dyDescent="0.25">
      <c r="B21" s="18" t="s">
        <v>151</v>
      </c>
      <c r="C21" s="35" t="s">
        <v>15</v>
      </c>
      <c r="D21" s="9"/>
      <c r="E21" s="101">
        <f t="shared" si="2"/>
        <v>0</v>
      </c>
      <c r="F21" s="102">
        <v>0</v>
      </c>
      <c r="G21" s="101">
        <v>0</v>
      </c>
      <c r="H21" s="101">
        <v>0</v>
      </c>
    </row>
    <row r="22" spans="2:8" ht="31.5" customHeight="1" x14ac:dyDescent="0.25">
      <c r="B22" s="16">
        <v>4</v>
      </c>
      <c r="C22" s="89" t="s">
        <v>153</v>
      </c>
      <c r="D22" s="17" t="s">
        <v>27</v>
      </c>
      <c r="E22" s="97">
        <f t="shared" ref="E22:E23" si="4">F22+G22+H22</f>
        <v>0</v>
      </c>
      <c r="F22" s="97">
        <f>F23</f>
        <v>0</v>
      </c>
      <c r="G22" s="97">
        <v>0</v>
      </c>
      <c r="H22" s="97">
        <f>H23</f>
        <v>0</v>
      </c>
    </row>
    <row r="23" spans="2:8" ht="45" x14ac:dyDescent="0.25">
      <c r="B23" s="18" t="s">
        <v>103</v>
      </c>
      <c r="C23" s="34" t="s">
        <v>174</v>
      </c>
      <c r="D23" s="9"/>
      <c r="E23" s="98">
        <f t="shared" si="4"/>
        <v>0</v>
      </c>
      <c r="F23" s="98">
        <v>0</v>
      </c>
      <c r="G23" s="98">
        <v>0</v>
      </c>
      <c r="H23" s="98">
        <v>0</v>
      </c>
    </row>
    <row r="24" spans="2:8" x14ac:dyDescent="0.25">
      <c r="B24" s="270" t="s">
        <v>139</v>
      </c>
      <c r="C24" s="270"/>
      <c r="D24" s="270"/>
      <c r="E24" s="97">
        <f>SUM(F24:H24)</f>
        <v>6412.2000000000007</v>
      </c>
      <c r="F24" s="97">
        <f>F11+F13+F18+F22</f>
        <v>3856.9</v>
      </c>
      <c r="G24" s="97">
        <f>G11+G13+G18+G22</f>
        <v>0</v>
      </c>
      <c r="H24" s="97">
        <f>H18+H13+H11+H22</f>
        <v>2555.3000000000002</v>
      </c>
    </row>
    <row r="25" spans="2:8" x14ac:dyDescent="0.25">
      <c r="B25" s="269" t="s">
        <v>1</v>
      </c>
      <c r="C25" s="269"/>
      <c r="D25" s="269"/>
      <c r="E25" s="269"/>
      <c r="F25" s="269"/>
      <c r="G25" s="269"/>
      <c r="H25" s="269"/>
    </row>
    <row r="26" spans="2:8" ht="41.25" customHeight="1" x14ac:dyDescent="0.25">
      <c r="B26" s="11">
        <v>1</v>
      </c>
      <c r="C26" s="28" t="s">
        <v>176</v>
      </c>
      <c r="D26" s="11"/>
      <c r="E26" s="97">
        <f>SUM(F26:H26)</f>
        <v>5325.8</v>
      </c>
      <c r="F26" s="97">
        <f>SUM(F27:F32)</f>
        <v>5325.8</v>
      </c>
      <c r="G26" s="97">
        <f>SUM(G27:G36)</f>
        <v>0</v>
      </c>
      <c r="H26" s="97">
        <f>SUM(H27:H36)</f>
        <v>0</v>
      </c>
    </row>
    <row r="27" spans="2:8" ht="45.75" customHeight="1" x14ac:dyDescent="0.25">
      <c r="B27" s="12" t="s">
        <v>7</v>
      </c>
      <c r="C27" s="29" t="s">
        <v>177</v>
      </c>
      <c r="D27" s="13"/>
      <c r="E27" s="98">
        <f>F27+G27+H27</f>
        <v>0</v>
      </c>
      <c r="F27" s="98">
        <v>0</v>
      </c>
      <c r="G27" s="98">
        <v>0</v>
      </c>
      <c r="H27" s="98">
        <v>0</v>
      </c>
    </row>
    <row r="28" spans="2:8" ht="38.25" customHeight="1" x14ac:dyDescent="0.25">
      <c r="B28" s="66" t="s">
        <v>10</v>
      </c>
      <c r="C28" s="29" t="s">
        <v>168</v>
      </c>
      <c r="D28" s="13" t="s">
        <v>94</v>
      </c>
      <c r="E28" s="98">
        <f>F28+G28+H28</f>
        <v>219.3</v>
      </c>
      <c r="F28" s="98">
        <v>219.3</v>
      </c>
      <c r="G28" s="98">
        <v>0</v>
      </c>
      <c r="H28" s="98">
        <v>0</v>
      </c>
    </row>
    <row r="29" spans="2:8" ht="53.25" customHeight="1" x14ac:dyDescent="0.25">
      <c r="B29" s="12" t="s">
        <v>16</v>
      </c>
      <c r="C29" s="96" t="s">
        <v>169</v>
      </c>
      <c r="D29" s="13" t="s">
        <v>144</v>
      </c>
      <c r="E29" s="98">
        <f>F29+G29+H29</f>
        <v>4000</v>
      </c>
      <c r="F29" s="98">
        <v>4000</v>
      </c>
      <c r="G29" s="98">
        <v>0</v>
      </c>
      <c r="H29" s="98">
        <v>0</v>
      </c>
    </row>
    <row r="30" spans="2:8" ht="45.75" customHeight="1" x14ac:dyDescent="0.25">
      <c r="B30" s="66" t="s">
        <v>37</v>
      </c>
      <c r="C30" s="76" t="s">
        <v>132</v>
      </c>
      <c r="D30" s="13"/>
      <c r="E30" s="98">
        <v>0</v>
      </c>
      <c r="F30" s="98">
        <v>0</v>
      </c>
      <c r="G30" s="98">
        <v>0</v>
      </c>
      <c r="H30" s="98">
        <v>0</v>
      </c>
    </row>
    <row r="31" spans="2:8" ht="45" x14ac:dyDescent="0.25">
      <c r="B31" s="66" t="s">
        <v>38</v>
      </c>
      <c r="C31" s="76" t="s">
        <v>135</v>
      </c>
      <c r="D31" s="13"/>
      <c r="E31" s="98">
        <v>0</v>
      </c>
      <c r="F31" s="98">
        <v>0</v>
      </c>
      <c r="G31" s="98">
        <v>0</v>
      </c>
      <c r="H31" s="98">
        <v>0</v>
      </c>
    </row>
    <row r="32" spans="2:8" x14ac:dyDescent="0.25">
      <c r="B32" s="288" t="s">
        <v>92</v>
      </c>
      <c r="C32" s="291" t="s">
        <v>182</v>
      </c>
      <c r="D32" s="13"/>
      <c r="E32" s="98">
        <f t="shared" ref="E32:G32" si="5">E33+E34</f>
        <v>1106.5</v>
      </c>
      <c r="F32" s="98">
        <f t="shared" si="5"/>
        <v>1106.5</v>
      </c>
      <c r="G32" s="98">
        <f t="shared" si="5"/>
        <v>0</v>
      </c>
      <c r="H32" s="98">
        <f>H33+H34</f>
        <v>0</v>
      </c>
    </row>
    <row r="33" spans="2:8" ht="30" customHeight="1" x14ac:dyDescent="0.25">
      <c r="B33" s="289"/>
      <c r="C33" s="292"/>
      <c r="D33" s="13" t="s">
        <v>163</v>
      </c>
      <c r="E33" s="98">
        <f t="shared" ref="E33:E36" si="6">F33+G33+H33</f>
        <v>766.5</v>
      </c>
      <c r="F33" s="98">
        <v>766.5</v>
      </c>
      <c r="G33" s="98">
        <v>0</v>
      </c>
      <c r="H33" s="98">
        <v>0</v>
      </c>
    </row>
    <row r="34" spans="2:8" ht="41.25" customHeight="1" x14ac:dyDescent="0.25">
      <c r="B34" s="290"/>
      <c r="C34" s="293"/>
      <c r="D34" s="13" t="s">
        <v>166</v>
      </c>
      <c r="E34" s="98">
        <f t="shared" si="6"/>
        <v>340</v>
      </c>
      <c r="F34" s="103">
        <v>340</v>
      </c>
      <c r="G34" s="98">
        <v>0</v>
      </c>
      <c r="H34" s="98">
        <v>0</v>
      </c>
    </row>
    <row r="35" spans="2:8" ht="45" x14ac:dyDescent="0.25">
      <c r="B35" s="12" t="s">
        <v>131</v>
      </c>
      <c r="C35" s="29" t="s">
        <v>18</v>
      </c>
      <c r="D35" s="13"/>
      <c r="E35" s="98">
        <f t="shared" si="6"/>
        <v>0</v>
      </c>
      <c r="F35" s="98">
        <v>0</v>
      </c>
      <c r="G35" s="98">
        <v>0</v>
      </c>
      <c r="H35" s="98">
        <v>0</v>
      </c>
    </row>
    <row r="36" spans="2:8" ht="45" x14ac:dyDescent="0.25">
      <c r="B36" s="12" t="s">
        <v>134</v>
      </c>
      <c r="C36" s="29" t="s">
        <v>20</v>
      </c>
      <c r="D36" s="13"/>
      <c r="E36" s="98">
        <f t="shared" si="6"/>
        <v>0</v>
      </c>
      <c r="F36" s="98">
        <v>0</v>
      </c>
      <c r="G36" s="98">
        <v>0</v>
      </c>
      <c r="H36" s="98">
        <v>0</v>
      </c>
    </row>
    <row r="37" spans="2:8" ht="42.75" x14ac:dyDescent="0.25">
      <c r="B37" s="14">
        <v>2</v>
      </c>
      <c r="C37" s="30" t="s">
        <v>35</v>
      </c>
      <c r="D37" s="13"/>
      <c r="E37" s="97">
        <f>SUM(E38+E39+E42+E43)</f>
        <v>1585.9</v>
      </c>
      <c r="F37" s="97">
        <f>SUM(F38+F39+F42+F43)</f>
        <v>0</v>
      </c>
      <c r="G37" s="97">
        <f>SUM(G38+G39+G42+G43)</f>
        <v>1585.9</v>
      </c>
      <c r="H37" s="97">
        <f>SUM(H38+H39+H42+H43)</f>
        <v>0</v>
      </c>
    </row>
    <row r="38" spans="2:8" ht="45" x14ac:dyDescent="0.25">
      <c r="B38" s="15" t="s">
        <v>12</v>
      </c>
      <c r="C38" s="31" t="s">
        <v>170</v>
      </c>
      <c r="D38" s="9"/>
      <c r="E38" s="99">
        <f>SUM(F38:H38)</f>
        <v>0</v>
      </c>
      <c r="F38" s="99">
        <v>0</v>
      </c>
      <c r="G38" s="99">
        <v>0</v>
      </c>
      <c r="H38" s="99">
        <v>0</v>
      </c>
    </row>
    <row r="39" spans="2:8" x14ac:dyDescent="0.25">
      <c r="B39" s="288" t="s">
        <v>14</v>
      </c>
      <c r="C39" s="285" t="s">
        <v>155</v>
      </c>
      <c r="D39" s="9"/>
      <c r="E39" s="99">
        <f>SUM(E40:E41)</f>
        <v>1242.9000000000001</v>
      </c>
      <c r="F39" s="99">
        <f t="shared" ref="F39:G39" si="7">F40+F41</f>
        <v>0</v>
      </c>
      <c r="G39" s="99">
        <f t="shared" si="7"/>
        <v>1242.9000000000001</v>
      </c>
      <c r="H39" s="99">
        <f>H40+H41</f>
        <v>0</v>
      </c>
    </row>
    <row r="40" spans="2:8" x14ac:dyDescent="0.25">
      <c r="B40" s="289"/>
      <c r="C40" s="286"/>
      <c r="D40" s="9" t="s">
        <v>175</v>
      </c>
      <c r="E40" s="99">
        <f>F40+G40+H40</f>
        <v>745.8</v>
      </c>
      <c r="F40" s="99">
        <v>0</v>
      </c>
      <c r="G40" s="99">
        <v>745.8</v>
      </c>
      <c r="H40" s="99">
        <v>0</v>
      </c>
    </row>
    <row r="41" spans="2:8" x14ac:dyDescent="0.25">
      <c r="B41" s="290"/>
      <c r="C41" s="287"/>
      <c r="D41" s="9" t="s">
        <v>162</v>
      </c>
      <c r="E41" s="99">
        <f>F41+G41+H41</f>
        <v>497.1</v>
      </c>
      <c r="F41" s="99">
        <v>0</v>
      </c>
      <c r="G41" s="99">
        <v>497.1</v>
      </c>
      <c r="H41" s="99">
        <v>0</v>
      </c>
    </row>
    <row r="42" spans="2:8" x14ac:dyDescent="0.25">
      <c r="B42" s="15" t="s">
        <v>156</v>
      </c>
      <c r="C42" s="31" t="s">
        <v>172</v>
      </c>
      <c r="D42" s="9"/>
      <c r="E42" s="99">
        <f>SUM(F42:H42)</f>
        <v>0</v>
      </c>
      <c r="F42" s="99">
        <v>0</v>
      </c>
      <c r="G42" s="99">
        <v>0</v>
      </c>
      <c r="H42" s="99">
        <v>0</v>
      </c>
    </row>
    <row r="43" spans="2:8" ht="30" x14ac:dyDescent="0.25">
      <c r="B43" s="15" t="s">
        <v>164</v>
      </c>
      <c r="C43" s="31" t="s">
        <v>171</v>
      </c>
      <c r="D43" s="9" t="s">
        <v>165</v>
      </c>
      <c r="E43" s="99">
        <f>SUM(F43:H43)</f>
        <v>343</v>
      </c>
      <c r="F43" s="99">
        <v>0</v>
      </c>
      <c r="G43" s="99">
        <v>343</v>
      </c>
      <c r="H43" s="99">
        <v>0</v>
      </c>
    </row>
    <row r="44" spans="2:8" x14ac:dyDescent="0.25">
      <c r="B44" s="270" t="s">
        <v>39</v>
      </c>
      <c r="C44" s="270"/>
      <c r="D44" s="270"/>
      <c r="E44" s="97">
        <f>SUM(F44:H44)</f>
        <v>6911.7000000000007</v>
      </c>
      <c r="F44" s="97">
        <f>F37+F26</f>
        <v>5325.8</v>
      </c>
      <c r="G44" s="97">
        <f>G37+G26</f>
        <v>1585.9</v>
      </c>
      <c r="H44" s="97">
        <f>H37+H26</f>
        <v>0</v>
      </c>
    </row>
    <row r="45" spans="2:8" ht="15.75" x14ac:dyDescent="0.25">
      <c r="B45" s="278" t="s">
        <v>28</v>
      </c>
      <c r="C45" s="278"/>
      <c r="D45" s="278"/>
      <c r="E45" s="97">
        <f>SUM(F45:H45)</f>
        <v>13323.900000000001</v>
      </c>
      <c r="F45" s="97">
        <f t="shared" ref="F45:G45" si="8">F44+F24</f>
        <v>9182.7000000000007</v>
      </c>
      <c r="G45" s="97">
        <f t="shared" si="8"/>
        <v>1585.9</v>
      </c>
      <c r="H45" s="97">
        <f>H24+H44</f>
        <v>2555.3000000000002</v>
      </c>
    </row>
    <row r="46" spans="2:8" ht="15.75" x14ac:dyDescent="0.25">
      <c r="B46" s="19"/>
      <c r="C46" s="19"/>
      <c r="D46" s="19"/>
    </row>
    <row r="47" spans="2:8" x14ac:dyDescent="0.25">
      <c r="B47" s="20"/>
      <c r="C47" s="20"/>
      <c r="D47" s="20"/>
    </row>
    <row r="48" spans="2:8" x14ac:dyDescent="0.25">
      <c r="B48" s="21"/>
    </row>
    <row r="49" spans="2:4" x14ac:dyDescent="0.25">
      <c r="B49" s="21"/>
      <c r="C49" s="49"/>
      <c r="D49" s="49"/>
    </row>
  </sheetData>
  <mergeCells count="21">
    <mergeCell ref="B7:B8"/>
    <mergeCell ref="C7:C8"/>
    <mergeCell ref="D7:D8"/>
    <mergeCell ref="E7:E8"/>
    <mergeCell ref="F7:H7"/>
    <mergeCell ref="D1:H1"/>
    <mergeCell ref="B3:H3"/>
    <mergeCell ref="B4:H4"/>
    <mergeCell ref="B5:H5"/>
    <mergeCell ref="B6:H6"/>
    <mergeCell ref="B45:D45"/>
    <mergeCell ref="B10:H10"/>
    <mergeCell ref="B24:D24"/>
    <mergeCell ref="B25:H25"/>
    <mergeCell ref="B44:D44"/>
    <mergeCell ref="C14:C16"/>
    <mergeCell ref="B14:B16"/>
    <mergeCell ref="C39:C41"/>
    <mergeCell ref="B39:B41"/>
    <mergeCell ref="C32:C34"/>
    <mergeCell ref="B32:B34"/>
  </mergeCells>
  <pageMargins left="0" right="0" top="0.15748031496062992" bottom="0.15748031496062992" header="0.31496062992125984" footer="0.31496062992125984"/>
  <pageSetup paperSize="9" scale="75" orientation="landscape" r:id="rId1"/>
  <rowBreaks count="2" manualBreakCount="2">
    <brk id="24" max="7" man="1"/>
    <brk id="4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view="pageBreakPreview" zoomScale="80" zoomScaleNormal="100" zoomScaleSheetLayoutView="80" workbookViewId="0">
      <selection activeCell="C17" sqref="C17"/>
    </sheetView>
  </sheetViews>
  <sheetFormatPr defaultRowHeight="15" x14ac:dyDescent="0.25"/>
  <cols>
    <col min="1" max="1" width="2.85546875" style="49" customWidth="1"/>
    <col min="2" max="2" width="7" style="8" customWidth="1"/>
    <col min="3" max="3" width="66.28515625" style="8" customWidth="1"/>
    <col min="4" max="4" width="71.5703125" style="8" customWidth="1"/>
    <col min="5" max="5" width="10.5703125" style="49" customWidth="1"/>
    <col min="6" max="6" width="10.85546875" style="8" customWidth="1"/>
    <col min="7" max="7" width="10.5703125" style="49" customWidth="1"/>
    <col min="8" max="8" width="9.5703125" style="49" customWidth="1"/>
    <col min="9" max="16384" width="9.140625" style="49"/>
  </cols>
  <sheetData>
    <row r="1" spans="2:8" x14ac:dyDescent="0.25">
      <c r="B1" s="6"/>
      <c r="C1" s="6"/>
      <c r="D1" s="271" t="s">
        <v>48</v>
      </c>
      <c r="E1" s="271"/>
      <c r="F1" s="271"/>
      <c r="G1" s="271"/>
      <c r="H1" s="271"/>
    </row>
    <row r="2" spans="2:8" x14ac:dyDescent="0.25">
      <c r="B2" s="7"/>
      <c r="E2" s="8"/>
      <c r="G2" s="8"/>
      <c r="H2" s="8"/>
    </row>
    <row r="3" spans="2:8" ht="15.75" x14ac:dyDescent="0.25">
      <c r="B3" s="272" t="s">
        <v>21</v>
      </c>
      <c r="C3" s="272"/>
      <c r="D3" s="272"/>
      <c r="E3" s="272"/>
      <c r="F3" s="272"/>
      <c r="G3" s="272"/>
      <c r="H3" s="272"/>
    </row>
    <row r="4" spans="2:8" ht="15.75" x14ac:dyDescent="0.25">
      <c r="B4" s="273" t="s">
        <v>22</v>
      </c>
      <c r="C4" s="273"/>
      <c r="D4" s="273"/>
      <c r="E4" s="273"/>
      <c r="F4" s="273"/>
      <c r="G4" s="273"/>
      <c r="H4" s="273"/>
    </row>
    <row r="5" spans="2:8" ht="15.75" x14ac:dyDescent="0.25">
      <c r="B5" s="273" t="s">
        <v>187</v>
      </c>
      <c r="C5" s="273"/>
      <c r="D5" s="273"/>
      <c r="E5" s="273"/>
      <c r="F5" s="273"/>
      <c r="G5" s="273"/>
      <c r="H5" s="273"/>
    </row>
    <row r="6" spans="2:8" x14ac:dyDescent="0.25">
      <c r="B6" s="274"/>
      <c r="C6" s="274"/>
      <c r="D6" s="274"/>
      <c r="E6" s="274"/>
      <c r="F6" s="274"/>
      <c r="G6" s="274"/>
      <c r="H6" s="274"/>
    </row>
    <row r="7" spans="2:8" ht="27" customHeight="1" x14ac:dyDescent="0.25">
      <c r="B7" s="275" t="s">
        <v>23</v>
      </c>
      <c r="C7" s="275" t="s">
        <v>24</v>
      </c>
      <c r="D7" s="275" t="s">
        <v>25</v>
      </c>
      <c r="E7" s="275" t="s">
        <v>26</v>
      </c>
      <c r="F7" s="277" t="s">
        <v>30</v>
      </c>
      <c r="G7" s="277"/>
      <c r="H7" s="277"/>
    </row>
    <row r="8" spans="2:8" x14ac:dyDescent="0.25">
      <c r="B8" s="275"/>
      <c r="C8" s="275"/>
      <c r="D8" s="275"/>
      <c r="E8" s="276"/>
      <c r="F8" s="155" t="s">
        <v>4</v>
      </c>
      <c r="G8" s="105" t="s">
        <v>31</v>
      </c>
      <c r="H8" s="105" t="s">
        <v>141</v>
      </c>
    </row>
    <row r="9" spans="2:8" x14ac:dyDescent="0.25">
      <c r="B9" s="9">
        <v>1</v>
      </c>
      <c r="C9" s="9">
        <v>2</v>
      </c>
      <c r="D9" s="9">
        <v>3</v>
      </c>
      <c r="E9" s="10">
        <v>4</v>
      </c>
      <c r="F9" s="145">
        <v>5</v>
      </c>
      <c r="G9" s="10">
        <v>6</v>
      </c>
      <c r="H9" s="10">
        <v>7</v>
      </c>
    </row>
    <row r="10" spans="2:8" x14ac:dyDescent="0.25">
      <c r="B10" s="294" t="s">
        <v>136</v>
      </c>
      <c r="C10" s="295"/>
      <c r="D10" s="295"/>
      <c r="E10" s="295"/>
      <c r="F10" s="295"/>
      <c r="G10" s="295"/>
      <c r="H10" s="296"/>
    </row>
    <row r="11" spans="2:8" ht="42.75" x14ac:dyDescent="0.25">
      <c r="B11" s="110" t="s">
        <v>8</v>
      </c>
      <c r="C11" s="28" t="s">
        <v>188</v>
      </c>
      <c r="D11" s="11"/>
      <c r="E11" s="146">
        <f>SUM(F11:H11)</f>
        <v>4284.8</v>
      </c>
      <c r="F11" s="146">
        <f>SUM(F12:F13)</f>
        <v>428.5</v>
      </c>
      <c r="G11" s="97">
        <f>SUM(G12:G13)</f>
        <v>0</v>
      </c>
      <c r="H11" s="97">
        <f>SUM(H12:H13)</f>
        <v>3856.3</v>
      </c>
    </row>
    <row r="12" spans="2:8" ht="30" x14ac:dyDescent="0.25">
      <c r="B12" s="106" t="s">
        <v>7</v>
      </c>
      <c r="C12" s="108" t="s">
        <v>13</v>
      </c>
      <c r="D12" s="13" t="s">
        <v>217</v>
      </c>
      <c r="E12" s="98">
        <f>F12+G12+H12</f>
        <v>3522.2999999999997</v>
      </c>
      <c r="F12" s="98">
        <v>352.2</v>
      </c>
      <c r="G12" s="98">
        <v>0</v>
      </c>
      <c r="H12" s="98">
        <v>3170.1</v>
      </c>
    </row>
    <row r="13" spans="2:8" x14ac:dyDescent="0.25">
      <c r="B13" s="111" t="s">
        <v>10</v>
      </c>
      <c r="C13" s="85" t="s">
        <v>189</v>
      </c>
      <c r="D13" s="13" t="s">
        <v>228</v>
      </c>
      <c r="E13" s="98">
        <f>F13+G13+H13</f>
        <v>762.5</v>
      </c>
      <c r="F13" s="98">
        <v>76.3</v>
      </c>
      <c r="G13" s="98">
        <v>0</v>
      </c>
      <c r="H13" s="98">
        <v>686.2</v>
      </c>
    </row>
    <row r="14" spans="2:8" ht="28.5" x14ac:dyDescent="0.25">
      <c r="B14" s="112" t="s">
        <v>17</v>
      </c>
      <c r="C14" s="33" t="s">
        <v>190</v>
      </c>
      <c r="D14" s="17" t="s">
        <v>27</v>
      </c>
      <c r="E14" s="97">
        <f>E15</f>
        <v>0</v>
      </c>
      <c r="F14" s="146">
        <f>F15</f>
        <v>0</v>
      </c>
      <c r="G14" s="97">
        <f t="shared" ref="G14:H14" si="0">G15</f>
        <v>0</v>
      </c>
      <c r="H14" s="97">
        <f t="shared" si="0"/>
        <v>0</v>
      </c>
    </row>
    <row r="15" spans="2:8" ht="45" x14ac:dyDescent="0.25">
      <c r="B15" s="18" t="s">
        <v>12</v>
      </c>
      <c r="C15" s="34" t="s">
        <v>191</v>
      </c>
      <c r="D15" s="9"/>
      <c r="E15" s="98">
        <f t="shared" ref="E15:E17" si="1">F15+G15+H15</f>
        <v>0</v>
      </c>
      <c r="F15" s="98">
        <v>0</v>
      </c>
      <c r="G15" s="98">
        <v>0</v>
      </c>
      <c r="H15" s="98">
        <v>0</v>
      </c>
    </row>
    <row r="16" spans="2:8" ht="42.75" x14ac:dyDescent="0.25">
      <c r="B16" s="113" t="s">
        <v>192</v>
      </c>
      <c r="C16" s="114" t="s">
        <v>193</v>
      </c>
      <c r="D16" s="11"/>
      <c r="E16" s="97">
        <f t="shared" si="1"/>
        <v>0</v>
      </c>
      <c r="F16" s="146">
        <f t="shared" ref="F16:G16" si="2">F17</f>
        <v>0</v>
      </c>
      <c r="G16" s="97">
        <f t="shared" si="2"/>
        <v>0</v>
      </c>
      <c r="H16" s="97">
        <f>H17</f>
        <v>0</v>
      </c>
    </row>
    <row r="17" spans="2:8" ht="75" customHeight="1" x14ac:dyDescent="0.25">
      <c r="B17" s="18" t="s">
        <v>149</v>
      </c>
      <c r="C17" s="154" t="s">
        <v>194</v>
      </c>
      <c r="D17" s="9" t="s">
        <v>195</v>
      </c>
      <c r="E17" s="101">
        <f t="shared" si="1"/>
        <v>0</v>
      </c>
      <c r="F17" s="102">
        <v>0</v>
      </c>
      <c r="G17" s="101">
        <v>0</v>
      </c>
      <c r="H17" s="101">
        <v>0</v>
      </c>
    </row>
    <row r="18" spans="2:8" ht="57" x14ac:dyDescent="0.25">
      <c r="B18" s="113" t="s">
        <v>245</v>
      </c>
      <c r="C18" s="114" t="s">
        <v>244</v>
      </c>
      <c r="D18" s="11"/>
      <c r="E18" s="97">
        <f t="shared" ref="E18:E20" si="3">F18+G18+H18</f>
        <v>2266.4</v>
      </c>
      <c r="F18" s="146">
        <f>F19+F20</f>
        <v>0</v>
      </c>
      <c r="G18" s="146">
        <f>G19+G20</f>
        <v>2266.4</v>
      </c>
      <c r="H18" s="97">
        <f t="shared" ref="H18" si="4">H19+H20</f>
        <v>0</v>
      </c>
    </row>
    <row r="19" spans="2:8" ht="21" customHeight="1" x14ac:dyDescent="0.25">
      <c r="B19" s="282" t="s">
        <v>103</v>
      </c>
      <c r="C19" s="179" t="s">
        <v>246</v>
      </c>
      <c r="D19" s="9" t="s">
        <v>247</v>
      </c>
      <c r="E19" s="101">
        <f t="shared" si="3"/>
        <v>1359.8</v>
      </c>
      <c r="F19" s="98">
        <v>0</v>
      </c>
      <c r="G19" s="102">
        <v>1359.8</v>
      </c>
      <c r="H19" s="101">
        <v>0</v>
      </c>
    </row>
    <row r="20" spans="2:8" x14ac:dyDescent="0.25">
      <c r="B20" s="284"/>
      <c r="C20" s="180"/>
      <c r="D20" s="9" t="s">
        <v>248</v>
      </c>
      <c r="E20" s="101">
        <f t="shared" si="3"/>
        <v>906.6</v>
      </c>
      <c r="F20" s="102">
        <v>0</v>
      </c>
      <c r="G20" s="102">
        <v>906.6</v>
      </c>
      <c r="H20" s="101">
        <v>0</v>
      </c>
    </row>
    <row r="21" spans="2:8" x14ac:dyDescent="0.25">
      <c r="B21" s="297" t="s">
        <v>139</v>
      </c>
      <c r="C21" s="298"/>
      <c r="D21" s="299"/>
      <c r="E21" s="97">
        <f>SUM(F21:H21)</f>
        <v>6551.2000000000007</v>
      </c>
      <c r="F21" s="146">
        <f>F16+F14+F11+F18</f>
        <v>428.5</v>
      </c>
      <c r="G21" s="146">
        <f t="shared" ref="G21:H21" si="5">G16+G14+G11+G18</f>
        <v>2266.4</v>
      </c>
      <c r="H21" s="146">
        <f t="shared" si="5"/>
        <v>3856.3</v>
      </c>
    </row>
    <row r="22" spans="2:8" x14ac:dyDescent="0.25">
      <c r="B22" s="300" t="s">
        <v>196</v>
      </c>
      <c r="C22" s="300"/>
      <c r="D22" s="300"/>
      <c r="E22" s="300"/>
      <c r="F22" s="300"/>
      <c r="G22" s="300"/>
      <c r="H22" s="300"/>
    </row>
    <row r="23" spans="2:8" ht="42.75" x14ac:dyDescent="0.25">
      <c r="B23" s="110" t="s">
        <v>8</v>
      </c>
      <c r="C23" s="28" t="s">
        <v>197</v>
      </c>
      <c r="D23" s="11"/>
      <c r="E23" s="97">
        <f>SUM(F23:H23)</f>
        <v>13806.4</v>
      </c>
      <c r="F23" s="146">
        <f>F25+F24+F26+F27+F28</f>
        <v>13806.4</v>
      </c>
      <c r="G23" s="97">
        <f t="shared" ref="G23:H23" si="6">G25+G24+G26+G27+G28</f>
        <v>0</v>
      </c>
      <c r="H23" s="97">
        <f t="shared" si="6"/>
        <v>0</v>
      </c>
    </row>
    <row r="24" spans="2:8" ht="30" x14ac:dyDescent="0.25">
      <c r="B24" s="15" t="s">
        <v>7</v>
      </c>
      <c r="C24" s="85" t="s">
        <v>198</v>
      </c>
      <c r="D24" s="13" t="s">
        <v>94</v>
      </c>
      <c r="E24" s="99">
        <f>SUM(F24:H24)</f>
        <v>170.3</v>
      </c>
      <c r="F24" s="98">
        <v>170.3</v>
      </c>
      <c r="G24" s="99">
        <v>0</v>
      </c>
      <c r="H24" s="99">
        <v>0</v>
      </c>
    </row>
    <row r="25" spans="2:8" ht="30" x14ac:dyDescent="0.25">
      <c r="B25" s="15" t="s">
        <v>10</v>
      </c>
      <c r="C25" s="85" t="s">
        <v>269</v>
      </c>
      <c r="D25" s="13" t="s">
        <v>266</v>
      </c>
      <c r="E25" s="99">
        <f>SUM(F25:H25)</f>
        <v>13636.1</v>
      </c>
      <c r="F25" s="98">
        <v>13636.1</v>
      </c>
      <c r="G25" s="98">
        <v>0</v>
      </c>
      <c r="H25" s="98">
        <v>0</v>
      </c>
    </row>
    <row r="26" spans="2:8" ht="45" x14ac:dyDescent="0.25">
      <c r="B26" s="107" t="s">
        <v>16</v>
      </c>
      <c r="C26" s="109" t="s">
        <v>199</v>
      </c>
      <c r="D26" s="115"/>
      <c r="E26" s="99">
        <f>SUM(F26:H26)</f>
        <v>0</v>
      </c>
      <c r="F26" s="98">
        <v>0</v>
      </c>
      <c r="G26" s="98">
        <v>0</v>
      </c>
      <c r="H26" s="98">
        <v>0</v>
      </c>
    </row>
    <row r="27" spans="2:8" ht="45" x14ac:dyDescent="0.25">
      <c r="B27" s="107" t="s">
        <v>37</v>
      </c>
      <c r="C27" s="109" t="s">
        <v>18</v>
      </c>
      <c r="D27" s="115"/>
      <c r="E27" s="99">
        <f t="shared" ref="E27:E28" si="7">SUM(F27:H27)</f>
        <v>0</v>
      </c>
      <c r="F27" s="98">
        <v>0</v>
      </c>
      <c r="G27" s="98">
        <v>0</v>
      </c>
      <c r="H27" s="98">
        <v>0</v>
      </c>
    </row>
    <row r="28" spans="2:8" ht="45" x14ac:dyDescent="0.25">
      <c r="B28" s="107" t="s">
        <v>38</v>
      </c>
      <c r="C28" s="109" t="s">
        <v>20</v>
      </c>
      <c r="D28" s="115"/>
      <c r="E28" s="99">
        <f t="shared" si="7"/>
        <v>0</v>
      </c>
      <c r="F28" s="98">
        <v>0</v>
      </c>
      <c r="G28" s="98">
        <v>0</v>
      </c>
      <c r="H28" s="98">
        <v>0</v>
      </c>
    </row>
    <row r="29" spans="2:8" ht="28.5" x14ac:dyDescent="0.25">
      <c r="B29" s="112" t="s">
        <v>17</v>
      </c>
      <c r="C29" s="32" t="s">
        <v>200</v>
      </c>
      <c r="D29" s="17" t="s">
        <v>27</v>
      </c>
      <c r="E29" s="97">
        <f>SUM(F29:H29)</f>
        <v>8303.4</v>
      </c>
      <c r="F29" s="146">
        <f>SUM(F30:F32)</f>
        <v>8303.4</v>
      </c>
      <c r="G29" s="97">
        <f>SUM(G30:G35)</f>
        <v>0</v>
      </c>
      <c r="H29" s="97">
        <f>SUM(H30:H35)</f>
        <v>0</v>
      </c>
    </row>
    <row r="30" spans="2:8" ht="80.25" customHeight="1" x14ac:dyDescent="0.25">
      <c r="B30" s="301" t="s">
        <v>12</v>
      </c>
      <c r="C30" s="302" t="s">
        <v>173</v>
      </c>
      <c r="D30" s="9" t="s">
        <v>201</v>
      </c>
      <c r="E30" s="99">
        <f>SUM(F30:H30)</f>
        <v>3857</v>
      </c>
      <c r="F30" s="98">
        <f>2760+1097</f>
        <v>3857</v>
      </c>
      <c r="G30" s="99">
        <v>0</v>
      </c>
      <c r="H30" s="99">
        <v>0</v>
      </c>
    </row>
    <row r="31" spans="2:8" ht="38.25" x14ac:dyDescent="0.25">
      <c r="B31" s="301"/>
      <c r="C31" s="302"/>
      <c r="D31" s="81" t="s">
        <v>202</v>
      </c>
      <c r="E31" s="100">
        <f t="shared" ref="E31:E35" si="8">SUM(F31:H31)</f>
        <v>4256.3999999999996</v>
      </c>
      <c r="F31" s="147">
        <v>4256.3999999999996</v>
      </c>
      <c r="G31" s="100">
        <v>0</v>
      </c>
      <c r="H31" s="100">
        <v>0</v>
      </c>
    </row>
    <row r="32" spans="2:8" ht="45" x14ac:dyDescent="0.25">
      <c r="B32" s="143" t="s">
        <v>14</v>
      </c>
      <c r="C32" s="142" t="s">
        <v>242</v>
      </c>
      <c r="D32" s="81" t="s">
        <v>243</v>
      </c>
      <c r="E32" s="100">
        <f t="shared" ref="E32" si="9">SUM(F32:H32)</f>
        <v>190</v>
      </c>
      <c r="F32" s="147">
        <v>190</v>
      </c>
      <c r="G32" s="100">
        <v>0</v>
      </c>
      <c r="H32" s="100">
        <v>0</v>
      </c>
    </row>
    <row r="33" spans="2:8" ht="30" customHeight="1" x14ac:dyDescent="0.25">
      <c r="B33" s="116" t="s">
        <v>192</v>
      </c>
      <c r="C33" s="117" t="s">
        <v>203</v>
      </c>
      <c r="D33" s="118"/>
      <c r="E33" s="148">
        <f>E35+E34</f>
        <v>2500</v>
      </c>
      <c r="F33" s="148">
        <f>F35+F34</f>
        <v>2500</v>
      </c>
      <c r="G33" s="148">
        <f t="shared" ref="G33:H33" si="10">G35+G34</f>
        <v>0</v>
      </c>
      <c r="H33" s="148">
        <f t="shared" si="10"/>
        <v>0</v>
      </c>
    </row>
    <row r="34" spans="2:8" ht="30" customHeight="1" x14ac:dyDescent="0.25">
      <c r="B34" s="282" t="s">
        <v>149</v>
      </c>
      <c r="C34" s="279" t="s">
        <v>204</v>
      </c>
      <c r="D34" s="9" t="s">
        <v>205</v>
      </c>
      <c r="E34" s="100">
        <f t="shared" ref="E34" si="11">SUM(F34:H34)</f>
        <v>1900</v>
      </c>
      <c r="F34" s="147">
        <v>1900</v>
      </c>
      <c r="G34" s="100">
        <v>0</v>
      </c>
      <c r="H34" s="100">
        <v>0</v>
      </c>
    </row>
    <row r="35" spans="2:8" ht="54" customHeight="1" x14ac:dyDescent="0.25">
      <c r="B35" s="284"/>
      <c r="C35" s="281"/>
      <c r="D35" s="9" t="s">
        <v>267</v>
      </c>
      <c r="E35" s="100">
        <f t="shared" si="8"/>
        <v>600</v>
      </c>
      <c r="F35" s="147">
        <v>600</v>
      </c>
      <c r="G35" s="100">
        <v>0</v>
      </c>
      <c r="H35" s="100">
        <v>0</v>
      </c>
    </row>
    <row r="36" spans="2:8" x14ac:dyDescent="0.25">
      <c r="B36" s="297" t="s">
        <v>206</v>
      </c>
      <c r="C36" s="298"/>
      <c r="D36" s="299"/>
      <c r="E36" s="97">
        <f>SUM(F36:H36)</f>
        <v>24609.8</v>
      </c>
      <c r="F36" s="146">
        <f>F33+F29+F23</f>
        <v>24609.8</v>
      </c>
      <c r="G36" s="97">
        <f t="shared" ref="G36" si="12">G33+G29+G23</f>
        <v>0</v>
      </c>
      <c r="H36" s="97">
        <f>H33+H29+H23</f>
        <v>0</v>
      </c>
    </row>
    <row r="37" spans="2:8" ht="15.75" x14ac:dyDescent="0.25">
      <c r="B37" s="278" t="s">
        <v>28</v>
      </c>
      <c r="C37" s="278"/>
      <c r="D37" s="278"/>
      <c r="E37" s="97">
        <f>SUM(F37:H37)</f>
        <v>31161</v>
      </c>
      <c r="F37" s="146">
        <f t="shared" ref="F37:G37" si="13">F21+F36</f>
        <v>25038.3</v>
      </c>
      <c r="G37" s="97">
        <f t="shared" si="13"/>
        <v>2266.4</v>
      </c>
      <c r="H37" s="97">
        <f>H21+H36</f>
        <v>3856.3</v>
      </c>
    </row>
    <row r="38" spans="2:8" ht="15.75" x14ac:dyDescent="0.25">
      <c r="B38" s="19"/>
      <c r="C38" s="19"/>
      <c r="D38" s="19"/>
    </row>
    <row r="39" spans="2:8" x14ac:dyDescent="0.25">
      <c r="B39" s="20"/>
      <c r="C39" s="20"/>
      <c r="D39" s="20"/>
    </row>
    <row r="40" spans="2:8" x14ac:dyDescent="0.25">
      <c r="B40" s="21"/>
    </row>
    <row r="41" spans="2:8" x14ac:dyDescent="0.25">
      <c r="B41" s="21"/>
      <c r="C41" s="49"/>
      <c r="D41" s="49"/>
    </row>
  </sheetData>
  <mergeCells count="21">
    <mergeCell ref="B37:D37"/>
    <mergeCell ref="B10:H10"/>
    <mergeCell ref="B21:D21"/>
    <mergeCell ref="B22:H22"/>
    <mergeCell ref="B30:B31"/>
    <mergeCell ref="C30:C31"/>
    <mergeCell ref="B36:D36"/>
    <mergeCell ref="B19:B20"/>
    <mergeCell ref="C19:C20"/>
    <mergeCell ref="B34:B35"/>
    <mergeCell ref="C34:C35"/>
    <mergeCell ref="D1:H1"/>
    <mergeCell ref="B3:H3"/>
    <mergeCell ref="B4:H4"/>
    <mergeCell ref="B5:H5"/>
    <mergeCell ref="B6:H6"/>
    <mergeCell ref="B7:B8"/>
    <mergeCell ref="C7:C8"/>
    <mergeCell ref="D7:D8"/>
    <mergeCell ref="E7:E8"/>
    <mergeCell ref="F7:H7"/>
  </mergeCells>
  <pageMargins left="0" right="0" top="0" bottom="0" header="0" footer="0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tabSelected="1" view="pageBreakPreview" zoomScale="80" zoomScaleNormal="100" zoomScaleSheetLayoutView="80" workbookViewId="0">
      <selection activeCell="F24" sqref="F24"/>
    </sheetView>
  </sheetViews>
  <sheetFormatPr defaultRowHeight="15" x14ac:dyDescent="0.25"/>
  <cols>
    <col min="1" max="1" width="2.85546875" style="49" customWidth="1"/>
    <col min="2" max="2" width="7" style="8" customWidth="1"/>
    <col min="3" max="3" width="66.28515625" style="8" customWidth="1"/>
    <col min="4" max="4" width="71.5703125" style="8" customWidth="1"/>
    <col min="5" max="5" width="10.5703125" style="49" customWidth="1"/>
    <col min="6" max="6" width="10.85546875" style="8" customWidth="1"/>
    <col min="7" max="7" width="10.5703125" style="49" customWidth="1"/>
    <col min="8" max="8" width="9.5703125" style="49" customWidth="1"/>
    <col min="9" max="16384" width="9.140625" style="49"/>
  </cols>
  <sheetData>
    <row r="1" spans="2:8" x14ac:dyDescent="0.25">
      <c r="B1" s="6"/>
      <c r="C1" s="6"/>
      <c r="D1" s="271" t="s">
        <v>48</v>
      </c>
      <c r="E1" s="271"/>
      <c r="F1" s="271"/>
      <c r="G1" s="271"/>
      <c r="H1" s="271"/>
    </row>
    <row r="2" spans="2:8" ht="5.25" customHeight="1" x14ac:dyDescent="0.25">
      <c r="B2" s="7"/>
      <c r="E2" s="8"/>
      <c r="G2" s="8"/>
      <c r="H2" s="8"/>
    </row>
    <row r="3" spans="2:8" ht="15.75" x14ac:dyDescent="0.25">
      <c r="B3" s="272" t="s">
        <v>21</v>
      </c>
      <c r="C3" s="272"/>
      <c r="D3" s="272"/>
      <c r="E3" s="272"/>
      <c r="F3" s="272"/>
      <c r="G3" s="272"/>
      <c r="H3" s="272"/>
    </row>
    <row r="4" spans="2:8" ht="15.75" x14ac:dyDescent="0.25">
      <c r="B4" s="273" t="s">
        <v>22</v>
      </c>
      <c r="C4" s="273"/>
      <c r="D4" s="273"/>
      <c r="E4" s="273"/>
      <c r="F4" s="273"/>
      <c r="G4" s="273"/>
      <c r="H4" s="273"/>
    </row>
    <row r="5" spans="2:8" ht="15.75" x14ac:dyDescent="0.25">
      <c r="B5" s="273" t="s">
        <v>270</v>
      </c>
      <c r="C5" s="273"/>
      <c r="D5" s="273"/>
      <c r="E5" s="273"/>
      <c r="F5" s="273"/>
      <c r="G5" s="273"/>
      <c r="H5" s="273"/>
    </row>
    <row r="6" spans="2:8" x14ac:dyDescent="0.25">
      <c r="B6" s="274"/>
      <c r="C6" s="274"/>
      <c r="D6" s="274"/>
      <c r="E6" s="274"/>
      <c r="F6" s="274"/>
      <c r="G6" s="274"/>
      <c r="H6" s="274"/>
    </row>
    <row r="7" spans="2:8" ht="27" customHeight="1" x14ac:dyDescent="0.25">
      <c r="B7" s="275" t="s">
        <v>23</v>
      </c>
      <c r="C7" s="275" t="s">
        <v>24</v>
      </c>
      <c r="D7" s="275" t="s">
        <v>25</v>
      </c>
      <c r="E7" s="275" t="s">
        <v>26</v>
      </c>
      <c r="F7" s="277" t="s">
        <v>30</v>
      </c>
      <c r="G7" s="277"/>
      <c r="H7" s="277"/>
    </row>
    <row r="8" spans="2:8" x14ac:dyDescent="0.25">
      <c r="B8" s="275"/>
      <c r="C8" s="275"/>
      <c r="D8" s="275"/>
      <c r="E8" s="276"/>
      <c r="F8" s="160" t="s">
        <v>4</v>
      </c>
      <c r="G8" s="160" t="s">
        <v>31</v>
      </c>
      <c r="H8" s="160" t="s">
        <v>141</v>
      </c>
    </row>
    <row r="9" spans="2:8" x14ac:dyDescent="0.25">
      <c r="B9" s="9">
        <v>1</v>
      </c>
      <c r="C9" s="9">
        <v>2</v>
      </c>
      <c r="D9" s="9">
        <v>3</v>
      </c>
      <c r="E9" s="10">
        <v>4</v>
      </c>
      <c r="F9" s="145">
        <v>5</v>
      </c>
      <c r="G9" s="10">
        <v>6</v>
      </c>
      <c r="H9" s="10">
        <v>7</v>
      </c>
    </row>
    <row r="10" spans="2:8" x14ac:dyDescent="0.25">
      <c r="B10" s="294" t="s">
        <v>136</v>
      </c>
      <c r="C10" s="295"/>
      <c r="D10" s="295"/>
      <c r="E10" s="295"/>
      <c r="F10" s="295"/>
      <c r="G10" s="295"/>
      <c r="H10" s="296"/>
    </row>
    <row r="11" spans="2:8" ht="42.75" x14ac:dyDescent="0.25">
      <c r="B11" s="110" t="s">
        <v>8</v>
      </c>
      <c r="C11" s="28" t="s">
        <v>188</v>
      </c>
      <c r="D11" s="11"/>
      <c r="E11" s="146">
        <f>SUM(F11:H11)</f>
        <v>2479.7999999999997</v>
      </c>
      <c r="F11" s="146">
        <f>SUM(F12:F13)</f>
        <v>223.2</v>
      </c>
      <c r="G11" s="97">
        <f>SUM(G12:G13)</f>
        <v>0</v>
      </c>
      <c r="H11" s="97">
        <f>SUM(H12:H13)</f>
        <v>2256.6</v>
      </c>
    </row>
    <row r="12" spans="2:8" ht="36.75" customHeight="1" x14ac:dyDescent="0.25">
      <c r="B12" s="15" t="s">
        <v>7</v>
      </c>
      <c r="C12" s="85" t="s">
        <v>13</v>
      </c>
      <c r="D12" s="13" t="s">
        <v>217</v>
      </c>
      <c r="E12" s="98">
        <f>F12+G12+H12</f>
        <v>2479.7999999999997</v>
      </c>
      <c r="F12" s="98">
        <v>223.2</v>
      </c>
      <c r="G12" s="98">
        <v>0</v>
      </c>
      <c r="H12" s="98">
        <v>2256.6</v>
      </c>
    </row>
    <row r="13" spans="2:8" hidden="1" x14ac:dyDescent="0.25">
      <c r="B13" s="111" t="s">
        <v>10</v>
      </c>
      <c r="C13" s="85" t="s">
        <v>189</v>
      </c>
      <c r="D13" s="13" t="s">
        <v>228</v>
      </c>
      <c r="E13" s="98">
        <f>F13+G13+H13</f>
        <v>0</v>
      </c>
      <c r="F13" s="98">
        <v>0</v>
      </c>
      <c r="G13" s="98">
        <v>0</v>
      </c>
      <c r="H13" s="98">
        <v>0</v>
      </c>
    </row>
    <row r="14" spans="2:8" ht="28.5" x14ac:dyDescent="0.25">
      <c r="B14" s="112" t="s">
        <v>17</v>
      </c>
      <c r="C14" s="33" t="s">
        <v>190</v>
      </c>
      <c r="D14" s="17" t="s">
        <v>27</v>
      </c>
      <c r="E14" s="97">
        <f>E15</f>
        <v>800</v>
      </c>
      <c r="F14" s="146">
        <f>F15</f>
        <v>800</v>
      </c>
      <c r="G14" s="97">
        <f t="shared" ref="G14:H14" si="0">G15</f>
        <v>0</v>
      </c>
      <c r="H14" s="97">
        <f t="shared" si="0"/>
        <v>0</v>
      </c>
    </row>
    <row r="15" spans="2:8" ht="45" x14ac:dyDescent="0.25">
      <c r="B15" s="166" t="s">
        <v>12</v>
      </c>
      <c r="C15" s="167" t="s">
        <v>191</v>
      </c>
      <c r="D15" s="9" t="s">
        <v>273</v>
      </c>
      <c r="E15" s="98">
        <f t="shared" ref="E15:E19" si="1">F15+G15+H15</f>
        <v>800</v>
      </c>
      <c r="F15" s="98">
        <v>800</v>
      </c>
      <c r="G15" s="98">
        <v>0</v>
      </c>
      <c r="H15" s="98">
        <v>0</v>
      </c>
    </row>
    <row r="16" spans="2:8" ht="42.75" x14ac:dyDescent="0.25">
      <c r="B16" s="113" t="s">
        <v>192</v>
      </c>
      <c r="C16" s="114" t="s">
        <v>193</v>
      </c>
      <c r="D16" s="11"/>
      <c r="E16" s="97">
        <f t="shared" si="1"/>
        <v>8400</v>
      </c>
      <c r="F16" s="146">
        <f t="shared" ref="F16:G16" si="2">F17</f>
        <v>8400</v>
      </c>
      <c r="G16" s="97">
        <f t="shared" si="2"/>
        <v>0</v>
      </c>
      <c r="H16" s="97">
        <f>H17</f>
        <v>0</v>
      </c>
    </row>
    <row r="17" spans="2:8" ht="69" customHeight="1" x14ac:dyDescent="0.25">
      <c r="B17" s="166" t="s">
        <v>149</v>
      </c>
      <c r="C17" s="154" t="s">
        <v>194</v>
      </c>
      <c r="D17" s="9" t="s">
        <v>195</v>
      </c>
      <c r="E17" s="101">
        <f t="shared" si="1"/>
        <v>8400</v>
      </c>
      <c r="F17" s="102">
        <v>8400</v>
      </c>
      <c r="G17" s="101">
        <v>0</v>
      </c>
      <c r="H17" s="101">
        <v>0</v>
      </c>
    </row>
    <row r="18" spans="2:8" ht="48.75" hidden="1" customHeight="1" x14ac:dyDescent="0.25">
      <c r="B18" s="113" t="s">
        <v>245</v>
      </c>
      <c r="C18" s="114" t="s">
        <v>244</v>
      </c>
      <c r="D18" s="11"/>
      <c r="E18" s="97">
        <f t="shared" si="1"/>
        <v>0</v>
      </c>
      <c r="F18" s="97">
        <f t="shared" ref="F18:G18" si="3">F19</f>
        <v>0</v>
      </c>
      <c r="G18" s="97">
        <f t="shared" si="3"/>
        <v>0</v>
      </c>
      <c r="H18" s="97">
        <f>H19</f>
        <v>0</v>
      </c>
    </row>
    <row r="19" spans="2:8" ht="3.75" hidden="1" customHeight="1" x14ac:dyDescent="0.25">
      <c r="B19" s="162" t="s">
        <v>103</v>
      </c>
      <c r="C19" s="157" t="s">
        <v>246</v>
      </c>
      <c r="D19" s="9" t="s">
        <v>247</v>
      </c>
      <c r="E19" s="101">
        <f t="shared" si="1"/>
        <v>0</v>
      </c>
      <c r="F19" s="98">
        <v>0</v>
      </c>
      <c r="G19" s="102">
        <v>0</v>
      </c>
      <c r="H19" s="101">
        <v>0</v>
      </c>
    </row>
    <row r="20" spans="2:8" x14ac:dyDescent="0.25">
      <c r="B20" s="297" t="s">
        <v>139</v>
      </c>
      <c r="C20" s="298"/>
      <c r="D20" s="299"/>
      <c r="E20" s="97">
        <f>SUM(F20:H20)</f>
        <v>11679.800000000001</v>
      </c>
      <c r="F20" s="146">
        <f>F16+F14+F11+F18</f>
        <v>9423.2000000000007</v>
      </c>
      <c r="G20" s="146">
        <f>G16+G14+G11+G18</f>
        <v>0</v>
      </c>
      <c r="H20" s="146">
        <f>H16+H14+H11+H18</f>
        <v>2256.6</v>
      </c>
    </row>
    <row r="21" spans="2:8" x14ac:dyDescent="0.25">
      <c r="B21" s="300" t="s">
        <v>196</v>
      </c>
      <c r="C21" s="300"/>
      <c r="D21" s="300"/>
      <c r="E21" s="300"/>
      <c r="F21" s="300"/>
      <c r="G21" s="300"/>
      <c r="H21" s="300"/>
    </row>
    <row r="22" spans="2:8" ht="42.75" x14ac:dyDescent="0.25">
      <c r="B22" s="110" t="s">
        <v>8</v>
      </c>
      <c r="C22" s="28" t="s">
        <v>197</v>
      </c>
      <c r="D22" s="11"/>
      <c r="E22" s="97">
        <f>SUM(F22:H22)</f>
        <v>4846.7</v>
      </c>
      <c r="F22" s="146">
        <f>F24+F23+F25+F26+F27</f>
        <v>4846.7</v>
      </c>
      <c r="G22" s="97">
        <f t="shared" ref="G22:H22" si="4">G24+G23+G25+G26+G27</f>
        <v>0</v>
      </c>
      <c r="H22" s="97">
        <f t="shared" si="4"/>
        <v>0</v>
      </c>
    </row>
    <row r="23" spans="2:8" ht="30" x14ac:dyDescent="0.25">
      <c r="B23" s="15" t="s">
        <v>7</v>
      </c>
      <c r="C23" s="85" t="s">
        <v>198</v>
      </c>
      <c r="D23" s="13" t="s">
        <v>94</v>
      </c>
      <c r="E23" s="99">
        <f>SUM(F23:H23)</f>
        <v>346.7</v>
      </c>
      <c r="F23" s="98">
        <v>346.7</v>
      </c>
      <c r="G23" s="99">
        <v>0</v>
      </c>
      <c r="H23" s="99">
        <v>0</v>
      </c>
    </row>
    <row r="24" spans="2:8" ht="30" x14ac:dyDescent="0.25">
      <c r="B24" s="15" t="s">
        <v>10</v>
      </c>
      <c r="C24" s="85" t="s">
        <v>269</v>
      </c>
      <c r="D24" s="13" t="s">
        <v>271</v>
      </c>
      <c r="E24" s="99">
        <f>SUM(F24:H24)</f>
        <v>4500</v>
      </c>
      <c r="F24" s="98">
        <v>4500</v>
      </c>
      <c r="G24" s="98">
        <v>0</v>
      </c>
      <c r="H24" s="98">
        <v>0</v>
      </c>
    </row>
    <row r="25" spans="2:8" ht="45" x14ac:dyDescent="0.25">
      <c r="B25" s="164" t="s">
        <v>16</v>
      </c>
      <c r="C25" s="165" t="s">
        <v>199</v>
      </c>
      <c r="D25" s="115"/>
      <c r="E25" s="99">
        <f>SUM(F25:H25)</f>
        <v>0</v>
      </c>
      <c r="F25" s="98">
        <v>0</v>
      </c>
      <c r="G25" s="98">
        <v>0</v>
      </c>
      <c r="H25" s="98">
        <v>0</v>
      </c>
    </row>
    <row r="26" spans="2:8" ht="45" x14ac:dyDescent="0.25">
      <c r="B26" s="164" t="s">
        <v>37</v>
      </c>
      <c r="C26" s="165" t="s">
        <v>18</v>
      </c>
      <c r="D26" s="115"/>
      <c r="E26" s="99">
        <f t="shared" ref="E26:E27" si="5">SUM(F26:H26)</f>
        <v>0</v>
      </c>
      <c r="F26" s="98">
        <v>0</v>
      </c>
      <c r="G26" s="98">
        <v>0</v>
      </c>
      <c r="H26" s="98">
        <v>0</v>
      </c>
    </row>
    <row r="27" spans="2:8" ht="45" x14ac:dyDescent="0.25">
      <c r="B27" s="164" t="s">
        <v>38</v>
      </c>
      <c r="C27" s="165" t="s">
        <v>20</v>
      </c>
      <c r="D27" s="115"/>
      <c r="E27" s="99">
        <f t="shared" si="5"/>
        <v>0</v>
      </c>
      <c r="F27" s="98">
        <v>0</v>
      </c>
      <c r="G27" s="98">
        <v>0</v>
      </c>
      <c r="H27" s="98">
        <v>0</v>
      </c>
    </row>
    <row r="28" spans="2:8" ht="28.5" x14ac:dyDescent="0.25">
      <c r="B28" s="112" t="s">
        <v>17</v>
      </c>
      <c r="C28" s="32" t="s">
        <v>200</v>
      </c>
      <c r="D28" s="17" t="s">
        <v>27</v>
      </c>
      <c r="E28" s="97">
        <f>SUM(F28:H28)</f>
        <v>0</v>
      </c>
      <c r="F28" s="146">
        <f>SUM(F29:F31)</f>
        <v>0</v>
      </c>
      <c r="G28" s="97">
        <f>SUM(G29:G34)</f>
        <v>0</v>
      </c>
      <c r="H28" s="97">
        <f>SUM(H29:H34)</f>
        <v>0</v>
      </c>
    </row>
    <row r="29" spans="2:8" hidden="1" x14ac:dyDescent="0.25">
      <c r="B29" s="301" t="s">
        <v>12</v>
      </c>
      <c r="C29" s="302" t="s">
        <v>173</v>
      </c>
      <c r="D29" s="9"/>
      <c r="E29" s="99">
        <f>SUM(F29:H29)</f>
        <v>0</v>
      </c>
      <c r="F29" s="98">
        <v>0</v>
      </c>
      <c r="G29" s="99">
        <v>0</v>
      </c>
      <c r="H29" s="99">
        <v>0</v>
      </c>
    </row>
    <row r="30" spans="2:8" ht="80.25" hidden="1" customHeight="1" x14ac:dyDescent="0.25">
      <c r="B30" s="301"/>
      <c r="C30" s="302"/>
      <c r="D30" s="81"/>
      <c r="E30" s="100">
        <f t="shared" ref="E30:E34" si="6">SUM(F30:H30)</f>
        <v>0</v>
      </c>
      <c r="F30" s="147">
        <v>0</v>
      </c>
      <c r="G30" s="100">
        <v>0</v>
      </c>
      <c r="H30" s="100">
        <v>0</v>
      </c>
    </row>
    <row r="31" spans="2:8" ht="45" hidden="1" x14ac:dyDescent="0.25">
      <c r="B31" s="163" t="s">
        <v>14</v>
      </c>
      <c r="C31" s="161" t="s">
        <v>242</v>
      </c>
      <c r="D31" s="81"/>
      <c r="E31" s="100">
        <f t="shared" si="6"/>
        <v>0</v>
      </c>
      <c r="F31" s="147">
        <v>0</v>
      </c>
      <c r="G31" s="100">
        <v>0</v>
      </c>
      <c r="H31" s="100">
        <v>0</v>
      </c>
    </row>
    <row r="32" spans="2:8" ht="28.5" x14ac:dyDescent="0.25">
      <c r="B32" s="116" t="s">
        <v>192</v>
      </c>
      <c r="C32" s="117" t="s">
        <v>203</v>
      </c>
      <c r="D32" s="118"/>
      <c r="E32" s="148">
        <f>E34+E33</f>
        <v>2863.2</v>
      </c>
      <c r="F32" s="148">
        <f>F34+F33</f>
        <v>2863.2</v>
      </c>
      <c r="G32" s="148">
        <f>G34+G33</f>
        <v>0</v>
      </c>
      <c r="H32" s="148">
        <f>H34+H33</f>
        <v>0</v>
      </c>
    </row>
    <row r="33" spans="2:8" ht="30" hidden="1" customHeight="1" x14ac:dyDescent="0.25">
      <c r="B33" s="282" t="s">
        <v>149</v>
      </c>
      <c r="C33" s="279" t="s">
        <v>204</v>
      </c>
      <c r="D33" s="9" t="s">
        <v>205</v>
      </c>
      <c r="E33" s="100">
        <f t="shared" ref="E33" si="7">SUM(F33:H33)</f>
        <v>2313.1999999999998</v>
      </c>
      <c r="F33" s="147">
        <v>2313.1999999999998</v>
      </c>
      <c r="G33" s="100">
        <v>0</v>
      </c>
      <c r="H33" s="100">
        <v>0</v>
      </c>
    </row>
    <row r="34" spans="2:8" ht="30" hidden="1" customHeight="1" x14ac:dyDescent="0.25">
      <c r="B34" s="284"/>
      <c r="C34" s="281"/>
      <c r="D34" s="9" t="s">
        <v>272</v>
      </c>
      <c r="E34" s="100">
        <f t="shared" si="6"/>
        <v>550</v>
      </c>
      <c r="F34" s="147">
        <v>550</v>
      </c>
      <c r="G34" s="100">
        <v>0</v>
      </c>
      <c r="H34" s="100">
        <v>0</v>
      </c>
    </row>
    <row r="35" spans="2:8" ht="54" customHeight="1" x14ac:dyDescent="0.25">
      <c r="B35" s="297" t="s">
        <v>206</v>
      </c>
      <c r="C35" s="298"/>
      <c r="D35" s="299"/>
      <c r="E35" s="97">
        <f>SUM(F35:H35)</f>
        <v>7709.9</v>
      </c>
      <c r="F35" s="146">
        <f>F32+F28+F22</f>
        <v>7709.9</v>
      </c>
      <c r="G35" s="97">
        <f>G32+G28+G22</f>
        <v>0</v>
      </c>
      <c r="H35" s="97">
        <f>H32+H28+H22</f>
        <v>0</v>
      </c>
    </row>
    <row r="36" spans="2:8" ht="15" customHeight="1" x14ac:dyDescent="0.25">
      <c r="B36" s="278" t="s">
        <v>28</v>
      </c>
      <c r="C36" s="278"/>
      <c r="D36" s="278"/>
      <c r="E36" s="97">
        <f>SUM(F36:H36)</f>
        <v>19389.699999999997</v>
      </c>
      <c r="F36" s="146">
        <f>F20+F35</f>
        <v>17133.099999999999</v>
      </c>
      <c r="G36" s="97">
        <f>G20+G35</f>
        <v>0</v>
      </c>
      <c r="H36" s="97">
        <f>H20+H35</f>
        <v>2256.6</v>
      </c>
    </row>
    <row r="37" spans="2:8" ht="15.75" x14ac:dyDescent="0.25">
      <c r="B37" s="19"/>
      <c r="C37" s="19"/>
      <c r="D37" s="19"/>
    </row>
    <row r="38" spans="2:8" x14ac:dyDescent="0.25">
      <c r="B38" s="20"/>
      <c r="C38" s="20"/>
      <c r="D38" s="20"/>
    </row>
    <row r="39" spans="2:8" x14ac:dyDescent="0.25">
      <c r="B39" s="21"/>
    </row>
    <row r="40" spans="2:8" x14ac:dyDescent="0.25">
      <c r="B40" s="21"/>
      <c r="C40" s="49"/>
      <c r="D40" s="49"/>
    </row>
  </sheetData>
  <mergeCells count="19">
    <mergeCell ref="B10:H10"/>
    <mergeCell ref="D1:H1"/>
    <mergeCell ref="B3:H3"/>
    <mergeCell ref="B4:H4"/>
    <mergeCell ref="B5:H5"/>
    <mergeCell ref="B6:H6"/>
    <mergeCell ref="B7:B8"/>
    <mergeCell ref="C7:C8"/>
    <mergeCell ref="D7:D8"/>
    <mergeCell ref="E7:E8"/>
    <mergeCell ref="F7:H7"/>
    <mergeCell ref="B35:D35"/>
    <mergeCell ref="B36:D36"/>
    <mergeCell ref="B20:D20"/>
    <mergeCell ref="B21:H21"/>
    <mergeCell ref="B29:B30"/>
    <mergeCell ref="C29:C30"/>
    <mergeCell ref="B33:B34"/>
    <mergeCell ref="C33:C34"/>
  </mergeCells>
  <pageMargins left="0.98425196850393704" right="0" top="0" bottom="0" header="0" footer="0"/>
  <pageSetup paperSize="9" scale="67" orientation="landscape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12</vt:i4>
      </vt:variant>
    </vt:vector>
  </HeadingPairs>
  <TitlesOfParts>
    <vt:vector size="19" baseType="lpstr">
      <vt:lpstr>Сведения о показателях</vt:lpstr>
      <vt:lpstr>порядок по показателям</vt:lpstr>
      <vt:lpstr>Общий свод</vt:lpstr>
      <vt:lpstr>2022г.</vt:lpstr>
      <vt:lpstr>2023г.</vt:lpstr>
      <vt:lpstr>2024г.</vt:lpstr>
      <vt:lpstr>2025г.</vt:lpstr>
      <vt:lpstr>'2022г.'!Заголовки_для_печати</vt:lpstr>
      <vt:lpstr>'2023г.'!Заголовки_для_печати</vt:lpstr>
      <vt:lpstr>'2024г.'!Заголовки_для_печати</vt:lpstr>
      <vt:lpstr>'2025г.'!Заголовки_для_печати</vt:lpstr>
      <vt:lpstr>'Общий свод'!Заголовки_для_печати</vt:lpstr>
      <vt:lpstr>'порядок по показателям'!Заголовки_для_печати</vt:lpstr>
      <vt:lpstr>'Сведения о показателях'!Заголовки_для_печати</vt:lpstr>
      <vt:lpstr>'2022г.'!Область_печати</vt:lpstr>
      <vt:lpstr>'2023г.'!Область_печати</vt:lpstr>
      <vt:lpstr>'2025г.'!Область_печати</vt:lpstr>
      <vt:lpstr>'Общий свод'!Область_печати</vt:lpstr>
      <vt:lpstr>'Сведения о показателях'!Область_печати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Gavrilova</dc:creator>
  <cp:lastModifiedBy>ZaitsevaN</cp:lastModifiedBy>
  <cp:lastPrinted>2025-01-31T12:34:13Z</cp:lastPrinted>
  <dcterms:created xsi:type="dcterms:W3CDTF">2021-10-21T11:17:24Z</dcterms:created>
  <dcterms:modified xsi:type="dcterms:W3CDTF">2025-01-31T12:36:29Z</dcterms:modified>
</cp:coreProperties>
</file>